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Hp\Desktop\استمارات الفصل الثاني 2024-2025\ترجمة\"/>
    </mc:Choice>
  </mc:AlternateContent>
  <xr:revisionPtr revIDLastSave="0" documentId="13_ncr:1_{6017B715-AD45-40B4-943E-B97BEC666D7A}" xr6:coauthVersionLast="47" xr6:coauthVersionMax="47" xr10:uidLastSave="{00000000-0000-0000-0000-000000000000}"/>
  <workbookProtection workbookAlgorithmName="SHA-512" workbookHashValue="Oyi/1KU7jRYktnNN8r+aCvBpAqzbQ9VSZUlLT5h9OL2bFZwmgYRSBr6U4yw1AU5ElsS+mGTSVmxHIrGZwMNbiA==" workbookSaltValue="X8DCp3znxJ6NnMExfmqfIQ==" workbookSpinCount="100000" lockStructure="1"/>
  <bookViews>
    <workbookView xWindow="-120" yWindow="-120" windowWidth="20730" windowHeight="11160" xr2:uid="{00000000-000D-0000-FFFF-FFFF00000000}"/>
  </bookViews>
  <sheets>
    <sheet name="تعليمات التسجيل" sheetId="14" r:id="rId1"/>
    <sheet name="إدخال البيانات" sheetId="18" r:id="rId2"/>
    <sheet name="اختيار المقررات" sheetId="5" r:id="rId3"/>
    <sheet name="الإستمارة" sheetId="11" r:id="rId4"/>
    <sheet name="tra" sheetId="17" r:id="rId5"/>
    <sheet name="ورقة2" sheetId="20" state="hidden" r:id="rId6"/>
    <sheet name="ورقة4" sheetId="10" state="hidden" r:id="rId7"/>
  </sheets>
  <externalReferences>
    <externalReference r:id="rId8"/>
    <externalReference r:id="rId9"/>
  </externalReferences>
  <definedNames>
    <definedName name="_xlnm._FilterDatabase" localSheetId="1" hidden="1">'إدخال البيانات'!$I$6:$I$21</definedName>
    <definedName name="_xlnm._FilterDatabase" localSheetId="5" hidden="1">ورقة2!$A$2:$BB$1027</definedName>
    <definedName name="_xlnm._FilterDatabase" localSheetId="6" hidden="1">ورقة4!$A$1:$AR$915</definedName>
    <definedName name="_xlnm.Print_Area" localSheetId="3">الإستمارة!$A$1:$R$42</definedName>
  </definedNames>
  <calcPr calcId="181029"/>
</workbook>
</file>

<file path=xl/calcChain.xml><?xml version="1.0" encoding="utf-8"?>
<calcChain xmlns="http://schemas.openxmlformats.org/spreadsheetml/2006/main">
  <c r="AR3" i="20" l="1"/>
  <c r="AR4" i="20"/>
  <c r="AR5" i="20"/>
  <c r="AR6" i="20"/>
  <c r="AR7" i="20"/>
  <c r="AR8" i="20"/>
  <c r="AR9" i="20"/>
  <c r="AR10" i="20"/>
  <c r="AR11" i="20"/>
  <c r="AR12" i="20"/>
  <c r="AR13" i="20"/>
  <c r="AR14" i="20"/>
  <c r="AR15" i="20"/>
  <c r="AR16" i="20"/>
  <c r="AR17" i="20"/>
  <c r="AR18" i="20"/>
  <c r="AR19" i="20"/>
  <c r="AR20" i="20"/>
  <c r="AR21" i="20"/>
  <c r="AR22" i="20"/>
  <c r="AR23" i="20"/>
  <c r="AR24" i="20"/>
  <c r="AR25" i="20"/>
  <c r="AR26" i="20"/>
  <c r="AR27" i="20"/>
  <c r="AR28" i="20"/>
  <c r="AR29" i="20"/>
  <c r="AR30" i="20"/>
  <c r="AR31" i="20"/>
  <c r="AR32" i="20"/>
  <c r="AR33" i="20"/>
  <c r="AR34" i="20"/>
  <c r="AR35" i="20"/>
  <c r="AR36" i="20"/>
  <c r="AR37" i="20"/>
  <c r="AR38" i="20"/>
  <c r="AR39" i="20"/>
  <c r="AR40" i="20"/>
  <c r="AR41" i="20"/>
  <c r="AR42" i="20"/>
  <c r="AR43" i="20"/>
  <c r="AR44" i="20"/>
  <c r="AR45" i="20"/>
  <c r="AR46" i="20"/>
  <c r="AR47" i="20"/>
  <c r="AR48" i="20"/>
  <c r="AR49" i="20"/>
  <c r="AR50" i="20"/>
  <c r="AR51" i="20"/>
  <c r="AR52" i="20"/>
  <c r="AR53" i="20"/>
  <c r="AR54" i="20"/>
  <c r="AR55" i="20"/>
  <c r="AR56" i="20"/>
  <c r="AR57" i="20"/>
  <c r="AR58" i="20"/>
  <c r="AR59" i="20"/>
  <c r="AR60" i="20"/>
  <c r="AR61" i="20"/>
  <c r="AR62" i="20"/>
  <c r="AR63" i="20"/>
  <c r="AR64" i="20"/>
  <c r="AR65" i="20"/>
  <c r="AR66" i="20"/>
  <c r="AR67" i="20"/>
  <c r="AR68" i="20"/>
  <c r="AR69" i="20"/>
  <c r="AR70" i="20"/>
  <c r="AR71" i="20"/>
  <c r="AR72" i="20"/>
  <c r="AR73" i="20"/>
  <c r="AR74" i="20"/>
  <c r="AR75" i="20"/>
  <c r="AR76" i="20"/>
  <c r="AR77" i="20"/>
  <c r="AR78" i="20"/>
  <c r="AR79" i="20"/>
  <c r="AR80" i="20"/>
  <c r="AR81" i="20"/>
  <c r="AR82" i="20"/>
  <c r="AR83" i="20"/>
  <c r="AR84" i="20"/>
  <c r="AR85" i="20"/>
  <c r="AR86" i="20"/>
  <c r="AR87" i="20"/>
  <c r="AR88" i="20"/>
  <c r="AR89" i="20"/>
  <c r="AR90" i="20"/>
  <c r="AR91" i="20"/>
  <c r="AR92" i="20"/>
  <c r="AR93" i="20"/>
  <c r="AR94" i="20"/>
  <c r="AR95" i="20"/>
  <c r="AR96" i="20"/>
  <c r="AR97" i="20"/>
  <c r="AR98" i="20"/>
  <c r="AR99" i="20"/>
  <c r="AR100" i="20"/>
  <c r="AR101" i="20"/>
  <c r="AR102" i="20"/>
  <c r="AR103" i="20"/>
  <c r="AR104" i="20"/>
  <c r="AR105" i="20"/>
  <c r="AR106" i="20"/>
  <c r="AR107" i="20"/>
  <c r="AR108" i="20"/>
  <c r="AR109" i="20"/>
  <c r="AR110" i="20"/>
  <c r="AR111" i="20"/>
  <c r="AR112" i="20"/>
  <c r="AR113" i="20"/>
  <c r="AR114" i="20"/>
  <c r="AR115" i="20"/>
  <c r="AR116" i="20"/>
  <c r="AR117" i="20"/>
  <c r="AR118" i="20"/>
  <c r="AR119" i="20"/>
  <c r="AR120" i="20"/>
  <c r="AR121" i="20"/>
  <c r="AR122" i="20"/>
  <c r="AR123" i="20"/>
  <c r="AR124" i="20"/>
  <c r="AR125" i="20"/>
  <c r="AR126" i="20"/>
  <c r="AR127" i="20"/>
  <c r="AR128" i="20"/>
  <c r="AR129" i="20"/>
  <c r="AR130" i="20"/>
  <c r="AR131" i="20"/>
  <c r="AR132" i="20"/>
  <c r="AR133" i="20"/>
  <c r="AR134" i="20"/>
  <c r="AR135" i="20"/>
  <c r="AR136" i="20"/>
  <c r="AR137" i="20"/>
  <c r="AR138" i="20"/>
  <c r="AR139" i="20"/>
  <c r="AR140" i="20"/>
  <c r="AR141" i="20"/>
  <c r="AR142" i="20"/>
  <c r="AR143" i="20"/>
  <c r="AR144" i="20"/>
  <c r="AR145" i="20"/>
  <c r="AR146" i="20"/>
  <c r="AR147" i="20"/>
  <c r="AR148" i="20"/>
  <c r="AR149" i="20"/>
  <c r="AR150" i="20"/>
  <c r="AR151" i="20"/>
  <c r="AR152" i="20"/>
  <c r="AR153" i="20"/>
  <c r="AR154" i="20"/>
  <c r="AR155" i="20"/>
  <c r="AR156" i="20"/>
  <c r="AR157" i="20"/>
  <c r="AR158" i="20"/>
  <c r="AR159" i="20"/>
  <c r="AR160" i="20"/>
  <c r="AR161" i="20"/>
  <c r="AR162" i="20"/>
  <c r="AR163" i="20"/>
  <c r="AR164" i="20"/>
  <c r="AR165" i="20"/>
  <c r="AR166" i="20"/>
  <c r="AR167" i="20"/>
  <c r="AR168" i="20"/>
  <c r="AR169" i="20"/>
  <c r="AR170" i="20"/>
  <c r="AR171" i="20"/>
  <c r="AR172" i="20"/>
  <c r="AR173" i="20"/>
  <c r="AR174" i="20"/>
  <c r="AR175" i="20"/>
  <c r="AR176" i="20"/>
  <c r="AR177" i="20"/>
  <c r="AR178" i="20"/>
  <c r="AR179" i="20"/>
  <c r="AR180" i="20"/>
  <c r="AR181" i="20"/>
  <c r="AR182" i="20"/>
  <c r="AR183" i="20"/>
  <c r="AR184" i="20"/>
  <c r="AR185" i="20"/>
  <c r="AR186" i="20"/>
  <c r="AR187" i="20"/>
  <c r="AR188" i="20"/>
  <c r="AR189" i="20"/>
  <c r="AR190" i="20"/>
  <c r="AR191" i="20"/>
  <c r="AR192" i="20"/>
  <c r="AR193" i="20"/>
  <c r="AR194" i="20"/>
  <c r="AR195" i="20"/>
  <c r="AR196" i="20"/>
  <c r="AR197" i="20"/>
  <c r="AR198" i="20"/>
  <c r="AR199" i="20"/>
  <c r="AR200" i="20"/>
  <c r="AR201" i="20"/>
  <c r="AR202" i="20"/>
  <c r="AR203" i="20"/>
  <c r="AR204" i="20"/>
  <c r="AR205" i="20"/>
  <c r="AR206" i="20"/>
  <c r="AR207" i="20"/>
  <c r="AR208" i="20"/>
  <c r="AR209" i="20"/>
  <c r="AR210" i="20"/>
  <c r="AR211" i="20"/>
  <c r="AR212" i="20"/>
  <c r="AR213" i="20"/>
  <c r="AR214" i="20"/>
  <c r="AR215" i="20"/>
  <c r="AR216" i="20"/>
  <c r="AR217" i="20"/>
  <c r="AR218" i="20"/>
  <c r="AR219" i="20"/>
  <c r="AR220" i="20"/>
  <c r="AR221" i="20"/>
  <c r="AR222" i="20"/>
  <c r="AR223" i="20"/>
  <c r="AR224" i="20"/>
  <c r="AR225" i="20"/>
  <c r="AR226" i="20"/>
  <c r="AR227" i="20"/>
  <c r="AR228" i="20"/>
  <c r="AR229" i="20"/>
  <c r="AR230" i="20"/>
  <c r="AR231" i="20"/>
  <c r="AR232" i="20"/>
  <c r="AR233" i="20"/>
  <c r="AR234" i="20"/>
  <c r="AR235" i="20"/>
  <c r="AR236" i="20"/>
  <c r="AR237" i="20"/>
  <c r="AR238" i="20"/>
  <c r="AR239" i="20"/>
  <c r="AR240" i="20"/>
  <c r="AR241" i="20"/>
  <c r="AR242" i="20"/>
  <c r="AR243" i="20"/>
  <c r="AR244" i="20"/>
  <c r="AR245" i="20"/>
  <c r="AR246" i="20"/>
  <c r="AR247" i="20"/>
  <c r="AR248" i="20"/>
  <c r="AR249" i="20"/>
  <c r="AR250" i="20"/>
  <c r="AR251" i="20"/>
  <c r="AR252" i="20"/>
  <c r="AR253" i="20"/>
  <c r="AR254" i="20"/>
  <c r="AR255" i="20"/>
  <c r="AR256" i="20"/>
  <c r="AR257" i="20"/>
  <c r="AR258" i="20"/>
  <c r="AR259" i="20"/>
  <c r="AR260" i="20"/>
  <c r="AR261" i="20"/>
  <c r="AR262" i="20"/>
  <c r="AR263" i="20"/>
  <c r="AR264" i="20"/>
  <c r="AR265" i="20"/>
  <c r="AR266" i="20"/>
  <c r="AR267" i="20"/>
  <c r="AR268" i="20"/>
  <c r="AR269" i="20"/>
  <c r="AR270" i="20"/>
  <c r="AR271" i="20"/>
  <c r="AR272" i="20"/>
  <c r="AR273" i="20"/>
  <c r="AR274" i="20"/>
  <c r="AR275" i="20"/>
  <c r="AR276" i="20"/>
  <c r="AR277" i="20"/>
  <c r="AR278" i="20"/>
  <c r="AR279" i="20"/>
  <c r="AR280" i="20"/>
  <c r="AR281" i="20"/>
  <c r="AR282" i="20"/>
  <c r="AR283" i="20"/>
  <c r="AR284" i="20"/>
  <c r="AR285" i="20"/>
  <c r="AR286" i="20"/>
  <c r="AR287" i="20"/>
  <c r="AR288" i="20"/>
  <c r="AR289" i="20"/>
  <c r="AR290" i="20"/>
  <c r="AR291" i="20"/>
  <c r="AR292" i="20"/>
  <c r="AR293" i="20"/>
  <c r="AR294" i="20"/>
  <c r="AR295" i="20"/>
  <c r="AR296" i="20"/>
  <c r="AR297" i="20"/>
  <c r="AR298" i="20"/>
  <c r="AR299" i="20"/>
  <c r="AR300" i="20"/>
  <c r="AR301" i="20"/>
  <c r="AR302" i="20"/>
  <c r="AR303" i="20"/>
  <c r="AR304" i="20"/>
  <c r="AR305" i="20"/>
  <c r="AR306" i="20"/>
  <c r="AR307" i="20"/>
  <c r="AR308" i="20"/>
  <c r="AR309" i="20"/>
  <c r="AR310" i="20"/>
  <c r="AR311" i="20"/>
  <c r="AR312" i="20"/>
  <c r="AR313" i="20"/>
  <c r="AR314" i="20"/>
  <c r="AR315" i="20"/>
  <c r="AR316" i="20"/>
  <c r="AR317" i="20"/>
  <c r="AR318" i="20"/>
  <c r="AR319" i="20"/>
  <c r="AR320" i="20"/>
  <c r="AR321" i="20"/>
  <c r="AR322" i="20"/>
  <c r="AR323" i="20"/>
  <c r="AR324" i="20"/>
  <c r="AR325" i="20"/>
  <c r="AR326" i="20"/>
  <c r="AR327" i="20"/>
  <c r="AR328" i="20"/>
  <c r="AR329" i="20"/>
  <c r="AR330" i="20"/>
  <c r="AR331" i="20"/>
  <c r="AR332" i="20"/>
  <c r="AR333" i="20"/>
  <c r="AR334" i="20"/>
  <c r="AR335" i="20"/>
  <c r="AR336" i="20"/>
  <c r="AR337" i="20"/>
  <c r="AR338" i="20"/>
  <c r="AR339" i="20"/>
  <c r="AR340" i="20"/>
  <c r="AR341" i="20"/>
  <c r="AR342" i="20"/>
  <c r="AR343" i="20"/>
  <c r="AR344" i="20"/>
  <c r="AR345" i="20"/>
  <c r="AR346" i="20"/>
  <c r="AR347" i="20"/>
  <c r="AR348" i="20"/>
  <c r="AR349" i="20"/>
  <c r="AR350" i="20"/>
  <c r="AR351" i="20"/>
  <c r="AR352" i="20"/>
  <c r="AR353" i="20"/>
  <c r="AR354" i="20"/>
  <c r="AR355" i="20"/>
  <c r="AR356" i="20"/>
  <c r="AR357" i="20"/>
  <c r="AR358" i="20"/>
  <c r="AR359" i="20"/>
  <c r="AR360" i="20"/>
  <c r="AR361" i="20"/>
  <c r="AR362" i="20"/>
  <c r="AR363" i="20"/>
  <c r="AR364" i="20"/>
  <c r="AR365" i="20"/>
  <c r="AR366" i="20"/>
  <c r="AR367" i="20"/>
  <c r="AR368" i="20"/>
  <c r="AR369" i="20"/>
  <c r="AR370" i="20"/>
  <c r="AR371" i="20"/>
  <c r="AR372" i="20"/>
  <c r="AR373" i="20"/>
  <c r="AR374" i="20"/>
  <c r="AR375" i="20"/>
  <c r="AR376" i="20"/>
  <c r="AR377" i="20"/>
  <c r="AR378" i="20"/>
  <c r="AR379" i="20"/>
  <c r="AR380" i="20"/>
  <c r="AR381" i="20"/>
  <c r="AR382" i="20"/>
  <c r="AR383" i="20"/>
  <c r="AR384" i="20"/>
  <c r="AR385" i="20"/>
  <c r="AR386" i="20"/>
  <c r="AR387" i="20"/>
  <c r="AR388" i="20"/>
  <c r="AR389" i="20"/>
  <c r="AR390" i="20"/>
  <c r="AR391" i="20"/>
  <c r="AR392" i="20"/>
  <c r="AR393" i="20"/>
  <c r="AR394" i="20"/>
  <c r="AR395" i="20"/>
  <c r="AR396" i="20"/>
  <c r="AR397" i="20"/>
  <c r="AR398" i="20"/>
  <c r="AR399" i="20"/>
  <c r="AR400" i="20"/>
  <c r="AR401" i="20"/>
  <c r="AR402" i="20"/>
  <c r="AR403" i="20"/>
  <c r="AR404" i="20"/>
  <c r="AR405" i="20"/>
  <c r="AR406" i="20"/>
  <c r="AR407" i="20"/>
  <c r="AR408" i="20"/>
  <c r="AR409" i="20"/>
  <c r="AR410" i="20"/>
  <c r="AR411" i="20"/>
  <c r="AR412" i="20"/>
  <c r="AR413" i="20"/>
  <c r="AR414" i="20"/>
  <c r="AR415" i="20"/>
  <c r="AR416" i="20"/>
  <c r="AR417" i="20"/>
  <c r="AR418" i="20"/>
  <c r="AR419" i="20"/>
  <c r="AR420" i="20"/>
  <c r="AR421" i="20"/>
  <c r="AR422" i="20"/>
  <c r="AR423" i="20"/>
  <c r="AR424" i="20"/>
  <c r="AR425" i="20"/>
  <c r="AR426" i="20"/>
  <c r="AR427" i="20"/>
  <c r="AR428" i="20"/>
  <c r="AR429" i="20"/>
  <c r="AR430" i="20"/>
  <c r="AR431" i="20"/>
  <c r="AR432" i="20"/>
  <c r="AR433" i="20"/>
  <c r="AR434" i="20"/>
  <c r="AR435" i="20"/>
  <c r="AR436" i="20"/>
  <c r="AR437" i="20"/>
  <c r="AR438" i="20"/>
  <c r="AR439" i="20"/>
  <c r="AR440" i="20"/>
  <c r="AR441" i="20"/>
  <c r="AR442" i="20"/>
  <c r="AR443" i="20"/>
  <c r="AR444" i="20"/>
  <c r="AR445" i="20"/>
  <c r="AR446" i="20"/>
  <c r="AR447" i="20"/>
  <c r="AR448" i="20"/>
  <c r="AR449" i="20"/>
  <c r="AR450" i="20"/>
  <c r="AR451" i="20"/>
  <c r="AR452" i="20"/>
  <c r="AR453" i="20"/>
  <c r="AR454" i="20"/>
  <c r="AR455" i="20"/>
  <c r="AR456" i="20"/>
  <c r="AR457" i="20"/>
  <c r="AR458" i="20"/>
  <c r="AR459" i="20"/>
  <c r="AR460" i="20"/>
  <c r="AR461" i="20"/>
  <c r="AR462" i="20"/>
  <c r="AR463" i="20"/>
  <c r="AR464" i="20"/>
  <c r="AR465" i="20"/>
  <c r="AR466" i="20"/>
  <c r="AR467" i="20"/>
  <c r="AR468" i="20"/>
  <c r="AR469" i="20"/>
  <c r="AR470" i="20"/>
  <c r="AR471" i="20"/>
  <c r="AR472" i="20"/>
  <c r="AR473" i="20"/>
  <c r="AR474" i="20"/>
  <c r="AR475" i="20"/>
  <c r="AR476" i="20"/>
  <c r="AR477" i="20"/>
  <c r="AR478" i="20"/>
  <c r="AR479" i="20"/>
  <c r="AR480" i="20"/>
  <c r="AR481" i="20"/>
  <c r="AR482" i="20"/>
  <c r="AR483" i="20"/>
  <c r="AR484" i="20"/>
  <c r="AR485" i="20"/>
  <c r="AR486" i="20"/>
  <c r="AR487" i="20"/>
  <c r="AR488" i="20"/>
  <c r="AR489" i="20"/>
  <c r="AR490" i="20"/>
  <c r="AR491" i="20"/>
  <c r="AR492" i="20"/>
  <c r="AR493" i="20"/>
  <c r="AR494" i="20"/>
  <c r="AR495" i="20"/>
  <c r="AR496" i="20"/>
  <c r="AR497" i="20"/>
  <c r="AR498" i="20"/>
  <c r="AR499" i="20"/>
  <c r="AR500" i="20"/>
  <c r="AR501" i="20"/>
  <c r="AR502" i="20"/>
  <c r="AR503" i="20"/>
  <c r="AR504" i="20"/>
  <c r="AR505" i="20"/>
  <c r="AR506" i="20"/>
  <c r="AR507" i="20"/>
  <c r="AR508" i="20"/>
  <c r="AR509" i="20"/>
  <c r="AR510" i="20"/>
  <c r="AR511" i="20"/>
  <c r="AR512" i="20"/>
  <c r="AR513" i="20"/>
  <c r="AR514" i="20"/>
  <c r="AR515" i="20"/>
  <c r="AR516" i="20"/>
  <c r="AR517" i="20"/>
  <c r="AR518" i="20"/>
  <c r="AR519" i="20"/>
  <c r="AR520" i="20"/>
  <c r="AR521" i="20"/>
  <c r="AR522" i="20"/>
  <c r="AR523" i="20"/>
  <c r="AR524" i="20"/>
  <c r="AR525" i="20"/>
  <c r="AR526" i="20"/>
  <c r="AR527" i="20"/>
  <c r="AR528" i="20"/>
  <c r="AR529" i="20"/>
  <c r="AR530" i="20"/>
  <c r="AR531" i="20"/>
  <c r="AR532" i="20"/>
  <c r="AR533" i="20"/>
  <c r="AR534" i="20"/>
  <c r="AR535" i="20"/>
  <c r="AR536" i="20"/>
  <c r="AR537" i="20"/>
  <c r="AR538" i="20"/>
  <c r="AR539" i="20"/>
  <c r="AR540" i="20"/>
  <c r="AR541" i="20"/>
  <c r="AR542" i="20"/>
  <c r="AR543" i="20"/>
  <c r="AR544" i="20"/>
  <c r="AR545" i="20"/>
  <c r="AR546" i="20"/>
  <c r="AR547" i="20"/>
  <c r="AR548" i="20"/>
  <c r="AR549" i="20"/>
  <c r="AR550" i="20"/>
  <c r="AR551" i="20"/>
  <c r="AR552" i="20"/>
  <c r="AR553" i="20"/>
  <c r="AR554" i="20"/>
  <c r="AR555" i="20"/>
  <c r="AR556" i="20"/>
  <c r="AR557" i="20"/>
  <c r="AR558" i="20"/>
  <c r="AR559" i="20"/>
  <c r="AR560" i="20"/>
  <c r="AR561" i="20"/>
  <c r="AR562" i="20"/>
  <c r="AR563" i="20"/>
  <c r="AR564" i="20"/>
  <c r="AR565" i="20"/>
  <c r="AR566" i="20"/>
  <c r="AR567" i="20"/>
  <c r="AR568" i="20"/>
  <c r="AR569" i="20"/>
  <c r="AR570" i="20"/>
  <c r="AR571" i="20"/>
  <c r="AR572" i="20"/>
  <c r="AR573" i="20"/>
  <c r="AR574" i="20"/>
  <c r="AR575" i="20"/>
  <c r="AR576" i="20"/>
  <c r="AR577" i="20"/>
  <c r="AR578" i="20"/>
  <c r="AR579" i="20"/>
  <c r="AR580" i="20"/>
  <c r="AR581" i="20"/>
  <c r="AR582" i="20"/>
  <c r="AR583" i="20"/>
  <c r="AR584" i="20"/>
  <c r="AR585" i="20"/>
  <c r="AR586" i="20"/>
  <c r="AR587" i="20"/>
  <c r="AR588" i="20"/>
  <c r="AR589" i="20"/>
  <c r="AR590" i="20"/>
  <c r="AR591" i="20"/>
  <c r="AR592" i="20"/>
  <c r="AR593" i="20"/>
  <c r="AR594" i="20"/>
  <c r="AR595" i="20"/>
  <c r="AR596" i="20"/>
  <c r="AR597" i="20"/>
  <c r="AR598" i="20"/>
  <c r="AR599" i="20"/>
  <c r="AR600" i="20"/>
  <c r="AR601" i="20"/>
  <c r="AR602" i="20"/>
  <c r="AR603" i="20"/>
  <c r="AR604" i="20"/>
  <c r="AR605" i="20"/>
  <c r="AR606" i="20"/>
  <c r="AR607" i="20"/>
  <c r="AR608" i="20"/>
  <c r="AR609" i="20"/>
  <c r="AR610" i="20"/>
  <c r="AR611" i="20"/>
  <c r="AR612" i="20"/>
  <c r="AR613" i="20"/>
  <c r="AR614" i="20"/>
  <c r="AR615" i="20"/>
  <c r="AR616" i="20"/>
  <c r="AR617" i="20"/>
  <c r="AR618" i="20"/>
  <c r="AR619" i="20"/>
  <c r="AR620" i="20"/>
  <c r="AR621" i="20"/>
  <c r="AR622" i="20"/>
  <c r="AR623" i="20"/>
  <c r="AR624" i="20"/>
  <c r="AR625" i="20"/>
  <c r="AR626" i="20"/>
  <c r="AR627" i="20"/>
  <c r="AR628" i="20"/>
  <c r="AR629" i="20"/>
  <c r="AR630" i="20"/>
  <c r="AR631" i="20"/>
  <c r="AR632" i="20"/>
  <c r="AR633" i="20"/>
  <c r="AR634" i="20"/>
  <c r="AR635" i="20"/>
  <c r="AR636" i="20"/>
  <c r="AR637" i="20"/>
  <c r="AR638" i="20"/>
  <c r="AR639" i="20"/>
  <c r="AR640" i="20"/>
  <c r="AR641" i="20"/>
  <c r="AR642" i="20"/>
  <c r="AR643" i="20"/>
  <c r="AR644" i="20"/>
  <c r="AR645" i="20"/>
  <c r="AR646" i="20"/>
  <c r="AR647" i="20"/>
  <c r="AR648" i="20"/>
  <c r="AR649" i="20"/>
  <c r="AR650" i="20"/>
  <c r="AR651" i="20"/>
  <c r="AR652" i="20"/>
  <c r="AR653" i="20"/>
  <c r="AR654" i="20"/>
  <c r="AR655" i="20"/>
  <c r="AR656" i="20"/>
  <c r="AR657" i="20"/>
  <c r="AR658" i="20"/>
  <c r="AR659" i="20"/>
  <c r="AR660" i="20"/>
  <c r="AR661" i="20"/>
  <c r="AR662" i="20"/>
  <c r="AR663" i="20"/>
  <c r="AR664" i="20"/>
  <c r="AR665" i="20"/>
  <c r="AR666" i="20"/>
  <c r="AR667" i="20"/>
  <c r="AR668" i="20"/>
  <c r="AR669" i="20"/>
  <c r="AR670" i="20"/>
  <c r="AR671" i="20"/>
  <c r="AR672" i="20"/>
  <c r="AR673" i="20"/>
  <c r="AR674" i="20"/>
  <c r="AR675" i="20"/>
  <c r="AR676" i="20"/>
  <c r="AR677" i="20"/>
  <c r="AR678" i="20"/>
  <c r="AR679" i="20"/>
  <c r="AR680" i="20"/>
  <c r="AR681" i="20"/>
  <c r="AR682" i="20"/>
  <c r="AR683" i="20"/>
  <c r="AR684" i="20"/>
  <c r="AR685" i="20"/>
  <c r="AR686" i="20"/>
  <c r="AR687" i="20"/>
  <c r="AR688" i="20"/>
  <c r="AR689" i="20"/>
  <c r="AR690" i="20"/>
  <c r="AR691" i="20"/>
  <c r="AR692" i="20"/>
  <c r="AR693" i="20"/>
  <c r="AR694" i="20"/>
  <c r="AR695" i="20"/>
  <c r="AR696" i="20"/>
  <c r="AR697" i="20"/>
  <c r="AR698" i="20"/>
  <c r="AR699" i="20"/>
  <c r="AR700" i="20"/>
  <c r="AR701" i="20"/>
  <c r="AR702" i="20"/>
  <c r="AR703" i="20"/>
  <c r="AR704" i="20"/>
  <c r="AR705" i="20"/>
  <c r="AR706" i="20"/>
  <c r="AR707" i="20"/>
  <c r="AR708" i="20"/>
  <c r="AR709" i="20"/>
  <c r="AR710" i="20"/>
  <c r="AR711" i="20"/>
  <c r="AR712" i="20"/>
  <c r="AR713" i="20"/>
  <c r="AR714" i="20"/>
  <c r="AR715" i="20"/>
  <c r="AR716" i="20"/>
  <c r="AR717" i="20"/>
  <c r="AR718" i="20"/>
  <c r="AR719" i="20"/>
  <c r="AR720" i="20"/>
  <c r="AR721" i="20"/>
  <c r="AR722" i="20"/>
  <c r="AR723" i="20"/>
  <c r="AR724" i="20"/>
  <c r="AR725" i="20"/>
  <c r="AR726" i="20"/>
  <c r="AR727" i="20"/>
  <c r="AR728" i="20"/>
  <c r="AR729" i="20"/>
  <c r="AR730" i="20"/>
  <c r="AR731" i="20"/>
  <c r="AR732" i="20"/>
  <c r="AR733" i="20"/>
  <c r="AR734" i="20"/>
  <c r="AR735" i="20"/>
  <c r="AR736" i="20"/>
  <c r="AR737" i="20"/>
  <c r="AR738" i="20"/>
  <c r="AR739" i="20"/>
  <c r="AR740" i="20"/>
  <c r="AR741" i="20"/>
  <c r="AR742" i="20"/>
  <c r="AR743" i="20"/>
  <c r="AR744" i="20"/>
  <c r="AR745" i="20"/>
  <c r="AR746" i="20"/>
  <c r="AR747" i="20"/>
  <c r="AR748" i="20"/>
  <c r="AR749" i="20"/>
  <c r="AR750" i="20"/>
  <c r="AR751" i="20"/>
  <c r="AR752" i="20"/>
  <c r="AR753" i="20"/>
  <c r="AR754" i="20"/>
  <c r="AR755" i="20"/>
  <c r="AR756" i="20"/>
  <c r="AR757" i="20"/>
  <c r="AR758" i="20"/>
  <c r="AR759" i="20"/>
  <c r="AR760" i="20"/>
  <c r="AR761" i="20"/>
  <c r="AR762" i="20"/>
  <c r="AR763" i="20"/>
  <c r="AR764" i="20"/>
  <c r="AR765" i="20"/>
  <c r="AR766" i="20"/>
  <c r="AR767" i="20"/>
  <c r="AR768" i="20"/>
  <c r="AR769" i="20"/>
  <c r="AR770" i="20"/>
  <c r="AR771" i="20"/>
  <c r="AR772" i="20"/>
  <c r="AR773" i="20"/>
  <c r="AR774" i="20"/>
  <c r="AR775" i="20"/>
  <c r="AR776" i="20"/>
  <c r="AR777" i="20"/>
  <c r="AR778" i="20"/>
  <c r="AR779" i="20"/>
  <c r="AR780" i="20"/>
  <c r="AR781" i="20"/>
  <c r="AR782" i="20"/>
  <c r="AR783" i="20"/>
  <c r="AR784" i="20"/>
  <c r="AR785" i="20"/>
  <c r="AR786" i="20"/>
  <c r="AR787" i="20"/>
  <c r="AR788" i="20"/>
  <c r="AR789" i="20"/>
  <c r="AR790" i="20"/>
  <c r="AR791" i="20"/>
  <c r="AR792" i="20"/>
  <c r="AR793" i="20"/>
  <c r="AR794" i="20"/>
  <c r="AR795" i="20"/>
  <c r="AR796" i="20"/>
  <c r="AR797" i="20"/>
  <c r="AR798" i="20"/>
  <c r="AR799" i="20"/>
  <c r="AR800" i="20"/>
  <c r="AR801" i="20"/>
  <c r="AR802" i="20"/>
  <c r="AR803" i="20"/>
  <c r="AR804" i="20"/>
  <c r="AR805" i="20"/>
  <c r="AR806" i="20"/>
  <c r="AR807" i="20"/>
  <c r="AR808" i="20"/>
  <c r="AR809" i="20"/>
  <c r="AR810" i="20"/>
  <c r="AR811" i="20"/>
  <c r="AR812" i="20"/>
  <c r="AR813" i="20"/>
  <c r="AR814" i="20"/>
  <c r="AR815" i="20"/>
  <c r="AR816" i="20"/>
  <c r="AR817" i="20"/>
  <c r="AR818" i="20"/>
  <c r="AR819" i="20"/>
  <c r="AR820" i="20"/>
  <c r="AR821" i="20"/>
  <c r="AR822" i="20"/>
  <c r="AR823" i="20"/>
  <c r="AR824" i="20"/>
  <c r="AR825" i="20"/>
  <c r="AR826" i="20"/>
  <c r="AR827" i="20"/>
  <c r="AR828" i="20"/>
  <c r="AR829" i="20"/>
  <c r="AR830" i="20"/>
  <c r="AR831" i="20"/>
  <c r="AR832" i="20"/>
  <c r="AR833" i="20"/>
  <c r="AR834" i="20"/>
  <c r="AR835" i="20"/>
  <c r="AR836" i="20"/>
  <c r="AR837" i="20"/>
  <c r="AR838" i="20"/>
  <c r="AR839" i="20"/>
  <c r="AR840" i="20"/>
  <c r="AR841" i="20"/>
  <c r="AR842" i="20"/>
  <c r="AR843" i="20"/>
  <c r="AR844" i="20"/>
  <c r="AR845" i="20"/>
  <c r="AR846" i="20"/>
  <c r="AR847" i="20"/>
  <c r="AR848" i="20"/>
  <c r="AR849" i="20"/>
  <c r="AR850" i="20"/>
  <c r="AR851" i="20"/>
  <c r="AR852" i="20"/>
  <c r="AR853" i="20"/>
  <c r="AR854" i="20"/>
  <c r="AR855" i="20"/>
  <c r="AR856" i="20"/>
  <c r="AR857" i="20"/>
  <c r="AR858" i="20"/>
  <c r="AR859" i="20"/>
  <c r="AR860" i="20"/>
  <c r="AR861" i="20"/>
  <c r="AR862" i="20"/>
  <c r="AR863" i="20"/>
  <c r="AR864" i="20"/>
  <c r="AR865" i="20"/>
  <c r="AR866" i="20"/>
  <c r="AR867" i="20"/>
  <c r="AR868" i="20"/>
  <c r="AR869" i="20"/>
  <c r="AR870" i="20"/>
  <c r="AR871" i="20"/>
  <c r="AR872" i="20"/>
  <c r="AR873" i="20"/>
  <c r="AR874" i="20"/>
  <c r="AR875" i="20"/>
  <c r="AR876" i="20"/>
  <c r="AR877" i="20"/>
  <c r="AR878" i="20"/>
  <c r="AR879" i="20"/>
  <c r="AR880" i="20"/>
  <c r="AR881" i="20"/>
  <c r="AR882" i="20"/>
  <c r="AR883" i="20"/>
  <c r="AR884" i="20"/>
  <c r="AR885" i="20"/>
  <c r="AR886" i="20"/>
  <c r="AR887" i="20"/>
  <c r="AR888" i="20"/>
  <c r="AR889" i="20"/>
  <c r="AR890" i="20"/>
  <c r="AR891" i="20"/>
  <c r="AR892" i="20"/>
  <c r="AR893" i="20"/>
  <c r="AR894" i="20"/>
  <c r="AR895" i="20"/>
  <c r="AR896" i="20"/>
  <c r="AR897" i="20"/>
  <c r="AR898" i="20"/>
  <c r="AR899" i="20"/>
  <c r="AR900" i="20"/>
  <c r="AR901" i="20"/>
  <c r="AR902" i="20"/>
  <c r="AR903" i="20"/>
  <c r="AR904" i="20"/>
  <c r="AR905" i="20"/>
  <c r="AR906" i="20"/>
  <c r="AR907" i="20"/>
  <c r="AR908" i="20"/>
  <c r="AR909" i="20"/>
  <c r="AR910" i="20"/>
  <c r="AR911" i="20"/>
  <c r="AR912" i="20"/>
  <c r="AR913" i="20"/>
  <c r="AR914" i="20"/>
  <c r="AR915" i="20"/>
  <c r="AR916" i="20"/>
  <c r="AR917" i="20"/>
  <c r="AR918" i="20"/>
  <c r="AR919" i="20"/>
  <c r="AR920" i="20"/>
  <c r="AR921" i="20"/>
  <c r="AR922" i="20"/>
  <c r="AR923" i="20"/>
  <c r="AR924" i="20"/>
  <c r="AR925" i="20"/>
  <c r="AR926" i="20"/>
  <c r="AR927" i="20"/>
  <c r="AR928" i="20"/>
  <c r="AR929" i="20"/>
  <c r="AR930" i="20"/>
  <c r="AR931" i="20"/>
  <c r="AR932" i="20"/>
  <c r="AR933" i="20"/>
  <c r="AR934" i="20"/>
  <c r="AR935" i="20"/>
  <c r="AR936" i="20"/>
  <c r="AR937" i="20"/>
  <c r="AR938" i="20"/>
  <c r="AR939" i="20"/>
  <c r="AR940" i="20"/>
  <c r="AR941" i="20"/>
  <c r="AR942" i="20"/>
  <c r="AR943" i="20"/>
  <c r="AR944" i="20"/>
  <c r="AR945" i="20"/>
  <c r="AR946" i="20"/>
  <c r="AR947" i="20"/>
  <c r="AR948" i="20"/>
  <c r="AR949" i="20"/>
  <c r="AR950" i="20"/>
  <c r="AR951" i="20"/>
  <c r="AR952" i="20"/>
  <c r="AR953" i="20"/>
  <c r="AR954" i="20"/>
  <c r="AR955" i="20"/>
  <c r="AR956" i="20"/>
  <c r="AR957" i="20"/>
  <c r="AR958" i="20"/>
  <c r="AR959" i="20"/>
  <c r="AR960" i="20"/>
  <c r="AR961" i="20"/>
  <c r="AR962" i="20"/>
  <c r="AR963" i="20"/>
  <c r="AR964" i="20"/>
  <c r="AR965" i="20"/>
  <c r="AR966" i="20"/>
  <c r="AR967" i="20"/>
  <c r="AR968" i="20"/>
  <c r="AR969" i="20"/>
  <c r="AR970" i="20"/>
  <c r="AR971" i="20"/>
  <c r="AR972" i="20"/>
  <c r="AR973" i="20"/>
  <c r="AR974" i="20"/>
  <c r="AR975" i="20"/>
  <c r="AR976" i="20"/>
  <c r="AR977" i="20"/>
  <c r="AR978" i="20"/>
  <c r="AR979" i="20"/>
  <c r="AR980" i="20"/>
  <c r="AR981" i="20"/>
  <c r="AR982" i="20"/>
  <c r="AR983" i="20"/>
  <c r="AR984" i="20"/>
  <c r="AR985" i="20"/>
  <c r="AR986" i="20"/>
  <c r="AR987" i="20"/>
  <c r="AR988" i="20"/>
  <c r="AR989" i="20"/>
  <c r="AR990" i="20"/>
  <c r="AR991" i="20"/>
  <c r="AR992" i="20"/>
  <c r="AR993" i="20"/>
  <c r="AR994" i="20"/>
  <c r="AR995" i="20"/>
  <c r="AR996" i="20"/>
  <c r="AR997" i="20"/>
  <c r="AR998" i="20"/>
  <c r="AR999" i="20"/>
  <c r="AR1000" i="20"/>
  <c r="AR1001" i="20"/>
  <c r="AR1002" i="20"/>
  <c r="AR1003" i="20"/>
  <c r="AR1004" i="20"/>
  <c r="AR1005" i="20"/>
  <c r="AR1006" i="20"/>
  <c r="AR1007" i="20"/>
  <c r="AR1008" i="20"/>
  <c r="AR1009" i="20"/>
  <c r="AR1010" i="20"/>
  <c r="AR1011" i="20"/>
  <c r="AR1012" i="20"/>
  <c r="AR1013" i="20"/>
  <c r="AR1014" i="20"/>
  <c r="AR1015" i="20"/>
  <c r="AR1016" i="20"/>
  <c r="AR1017" i="20"/>
  <c r="AR1018" i="20"/>
  <c r="AR1019" i="20"/>
  <c r="AR1020" i="20"/>
  <c r="AR1021" i="20"/>
  <c r="AR1022" i="20"/>
  <c r="AR1023" i="20"/>
  <c r="AR1024" i="20"/>
  <c r="AR1025" i="20"/>
  <c r="AR1026" i="20"/>
  <c r="AR1027" i="20"/>
  <c r="AQ4" i="20"/>
  <c r="AQ5" i="20"/>
  <c r="AQ7" i="20"/>
  <c r="AQ8" i="20"/>
  <c r="AQ13" i="20"/>
  <c r="AQ15" i="20"/>
  <c r="AQ17" i="20"/>
  <c r="AQ19" i="20"/>
  <c r="AQ43" i="20"/>
  <c r="AQ40" i="20"/>
  <c r="AQ36" i="20"/>
  <c r="AQ35" i="20"/>
  <c r="AQ34" i="20"/>
  <c r="AQ33" i="20"/>
  <c r="AQ32" i="20"/>
  <c r="AQ29" i="20"/>
  <c r="AQ28" i="20"/>
  <c r="AQ26" i="20"/>
  <c r="AQ23" i="20"/>
  <c r="AQ83" i="20"/>
  <c r="AQ84" i="20"/>
  <c r="AQ82" i="20"/>
  <c r="AQ80" i="20"/>
  <c r="AQ79" i="20"/>
  <c r="AQ72" i="20"/>
  <c r="AQ68" i="20"/>
  <c r="AQ63" i="20"/>
  <c r="AQ64" i="20"/>
  <c r="AQ60" i="20"/>
  <c r="AQ58" i="20"/>
  <c r="AQ56" i="20"/>
  <c r="AQ52" i="20"/>
  <c r="AQ51" i="20"/>
  <c r="AQ45" i="20"/>
  <c r="AQ160" i="20"/>
  <c r="AQ157" i="20"/>
  <c r="AQ158" i="20"/>
  <c r="AQ155" i="20"/>
  <c r="AQ151" i="20"/>
  <c r="AQ145" i="20"/>
  <c r="AQ143" i="20"/>
  <c r="AQ142" i="20"/>
  <c r="AQ140" i="20"/>
  <c r="AQ136" i="20"/>
  <c r="AQ137" i="20"/>
  <c r="AQ134" i="20"/>
  <c r="AQ135" i="20"/>
  <c r="AQ131" i="20"/>
  <c r="AQ132" i="20"/>
  <c r="AQ129" i="20"/>
  <c r="AQ124" i="20"/>
  <c r="AQ122" i="20"/>
  <c r="AQ123" i="20"/>
  <c r="AQ119" i="20"/>
  <c r="AQ120" i="20"/>
  <c r="AQ115" i="20"/>
  <c r="AQ114" i="20"/>
  <c r="AQ106" i="20"/>
  <c r="AQ101" i="20"/>
  <c r="AQ100" i="20"/>
  <c r="AQ89" i="20"/>
  <c r="AQ86" i="20"/>
  <c r="AQ3" i="20"/>
  <c r="AQ6" i="20"/>
  <c r="AQ9" i="20"/>
  <c r="AQ10" i="20"/>
  <c r="AQ11" i="20"/>
  <c r="AQ12" i="20"/>
  <c r="AQ14" i="20"/>
  <c r="AQ16" i="20"/>
  <c r="AQ18" i="20"/>
  <c r="AQ20" i="20"/>
  <c r="AQ21" i="20"/>
  <c r="AQ22" i="20"/>
  <c r="AQ24" i="20"/>
  <c r="AQ25" i="20"/>
  <c r="AQ27" i="20"/>
  <c r="AQ30" i="20"/>
  <c r="AQ31" i="20"/>
  <c r="AQ37" i="20"/>
  <c r="AQ38" i="20"/>
  <c r="AQ39" i="20"/>
  <c r="AQ41" i="20"/>
  <c r="AQ42" i="20"/>
  <c r="AQ44" i="20"/>
  <c r="AQ46" i="20"/>
  <c r="AQ47" i="20"/>
  <c r="AQ48" i="20"/>
  <c r="AQ49" i="20"/>
  <c r="AQ50" i="20"/>
  <c r="AQ53" i="20"/>
  <c r="AQ54" i="20"/>
  <c r="AQ55" i="20"/>
  <c r="AQ57" i="20"/>
  <c r="AQ59" i="20"/>
  <c r="AQ61" i="20"/>
  <c r="AQ62" i="20"/>
  <c r="AQ65" i="20"/>
  <c r="AQ66" i="20"/>
  <c r="AQ67" i="20"/>
  <c r="AQ69" i="20"/>
  <c r="AQ70" i="20"/>
  <c r="AQ71" i="20"/>
  <c r="AQ73" i="20"/>
  <c r="AQ74" i="20"/>
  <c r="AQ75" i="20"/>
  <c r="AQ76" i="20"/>
  <c r="AQ77" i="20"/>
  <c r="AQ78" i="20"/>
  <c r="AQ81" i="20"/>
  <c r="AQ85" i="20"/>
  <c r="AQ87" i="20"/>
  <c r="AQ88" i="20"/>
  <c r="AQ90" i="20"/>
  <c r="AQ91" i="20"/>
  <c r="AQ92" i="20"/>
  <c r="AQ93" i="20"/>
  <c r="AQ94" i="20"/>
  <c r="AQ95" i="20"/>
  <c r="AQ96" i="20"/>
  <c r="AQ97" i="20"/>
  <c r="AQ98" i="20"/>
  <c r="AQ99" i="20"/>
  <c r="AQ102" i="20"/>
  <c r="AQ103" i="20"/>
  <c r="AQ104" i="20"/>
  <c r="AQ105" i="20"/>
  <c r="AQ107" i="20"/>
  <c r="AQ108" i="20"/>
  <c r="AQ109" i="20"/>
  <c r="AQ110" i="20"/>
  <c r="AQ111" i="20"/>
  <c r="AQ112" i="20"/>
  <c r="AQ113" i="20"/>
  <c r="AQ116" i="20"/>
  <c r="AQ117" i="20"/>
  <c r="AQ118" i="20"/>
  <c r="AQ121" i="20"/>
  <c r="AQ125" i="20"/>
  <c r="AQ126" i="20"/>
  <c r="AQ127" i="20"/>
  <c r="AQ128" i="20"/>
  <c r="AQ130" i="20"/>
  <c r="AQ133" i="20"/>
  <c r="AQ138" i="20"/>
  <c r="AQ139" i="20"/>
  <c r="AQ141" i="20"/>
  <c r="AQ144" i="20"/>
  <c r="AQ146" i="20"/>
  <c r="AQ147" i="20"/>
  <c r="AQ148" i="20"/>
  <c r="AQ149" i="20"/>
  <c r="AQ150" i="20"/>
  <c r="AQ152" i="20"/>
  <c r="AQ153" i="20"/>
  <c r="AQ154" i="20"/>
  <c r="AQ156" i="20"/>
  <c r="AQ159" i="20"/>
  <c r="AQ161" i="20"/>
  <c r="AQ162" i="20"/>
  <c r="AQ163" i="20"/>
  <c r="AQ164" i="20"/>
  <c r="AQ165" i="20"/>
  <c r="AQ166" i="20"/>
  <c r="AQ167" i="20"/>
  <c r="AQ168" i="20"/>
  <c r="AQ169" i="20"/>
  <c r="AQ170" i="20"/>
  <c r="AQ171" i="20"/>
  <c r="AQ172" i="20"/>
  <c r="AQ173" i="20"/>
  <c r="AQ174" i="20"/>
  <c r="AQ175" i="20"/>
  <c r="AQ176" i="20"/>
  <c r="AQ177" i="20"/>
  <c r="AQ178" i="20"/>
  <c r="AQ179" i="20"/>
  <c r="AQ180" i="20"/>
  <c r="AQ181" i="20"/>
  <c r="AQ182" i="20"/>
  <c r="AQ183" i="20"/>
  <c r="AQ184" i="20"/>
  <c r="AQ185" i="20"/>
  <c r="AQ186" i="20"/>
  <c r="AQ187" i="20"/>
  <c r="AQ188" i="20"/>
  <c r="AQ189" i="20"/>
  <c r="AQ190" i="20"/>
  <c r="AQ191" i="20"/>
  <c r="AQ192" i="20"/>
  <c r="AQ193" i="20"/>
  <c r="AQ194" i="20"/>
  <c r="AQ195" i="20"/>
  <c r="AQ196" i="20"/>
  <c r="AQ197" i="20"/>
  <c r="AQ198" i="20"/>
  <c r="AQ199" i="20"/>
  <c r="AQ200" i="20"/>
  <c r="AQ201" i="20"/>
  <c r="AQ202" i="20"/>
  <c r="AQ203" i="20"/>
  <c r="AQ204" i="20"/>
  <c r="AQ205" i="20"/>
  <c r="AQ206" i="20"/>
  <c r="AQ207" i="20"/>
  <c r="AQ208" i="20"/>
  <c r="AQ209" i="20"/>
  <c r="AQ210" i="20"/>
  <c r="AQ211" i="20"/>
  <c r="AQ212" i="20"/>
  <c r="AQ213" i="20"/>
  <c r="AQ214" i="20"/>
  <c r="AQ215" i="20"/>
  <c r="AQ216" i="20"/>
  <c r="AQ217" i="20"/>
  <c r="AQ218" i="20"/>
  <c r="AQ219" i="20"/>
  <c r="AQ220" i="20"/>
  <c r="AQ221" i="20"/>
  <c r="AQ222" i="20"/>
  <c r="AQ223" i="20"/>
  <c r="AQ224" i="20"/>
  <c r="AQ225" i="20"/>
  <c r="AQ226" i="20"/>
  <c r="AQ227" i="20"/>
  <c r="AQ228" i="20"/>
  <c r="AQ229" i="20"/>
  <c r="AQ230" i="20"/>
  <c r="AQ231" i="20"/>
  <c r="AQ232" i="20"/>
  <c r="AQ233" i="20"/>
  <c r="AQ234" i="20"/>
  <c r="AQ235" i="20"/>
  <c r="AQ236" i="20"/>
  <c r="AQ237" i="20"/>
  <c r="AQ238" i="20"/>
  <c r="AQ239" i="20"/>
  <c r="AQ240" i="20"/>
  <c r="AQ241" i="20"/>
  <c r="AQ242" i="20"/>
  <c r="AQ243" i="20"/>
  <c r="AQ244" i="20"/>
  <c r="AQ245" i="20"/>
  <c r="AQ246" i="20"/>
  <c r="AQ247" i="20"/>
  <c r="AQ248" i="20"/>
  <c r="AQ249" i="20"/>
  <c r="AQ250" i="20"/>
  <c r="AQ251" i="20"/>
  <c r="AQ252" i="20"/>
  <c r="AQ253" i="20"/>
  <c r="AQ254" i="20"/>
  <c r="AQ255" i="20"/>
  <c r="AQ256" i="20"/>
  <c r="AQ257" i="20"/>
  <c r="AQ258" i="20"/>
  <c r="AQ259" i="20"/>
  <c r="AQ260" i="20"/>
  <c r="AQ261" i="20"/>
  <c r="AQ262" i="20"/>
  <c r="AQ263" i="20"/>
  <c r="AQ264" i="20"/>
  <c r="AQ265" i="20"/>
  <c r="AQ266" i="20"/>
  <c r="AQ267" i="20"/>
  <c r="AQ268" i="20"/>
  <c r="AQ269" i="20"/>
  <c r="AQ270" i="20"/>
  <c r="AQ271" i="20"/>
  <c r="AQ272" i="20"/>
  <c r="AQ273" i="20"/>
  <c r="AQ274" i="20"/>
  <c r="AQ275" i="20"/>
  <c r="AQ276" i="20"/>
  <c r="AQ277" i="20"/>
  <c r="AQ278" i="20"/>
  <c r="AQ279" i="20"/>
  <c r="AQ280" i="20"/>
  <c r="AQ281" i="20"/>
  <c r="AQ282" i="20"/>
  <c r="AQ283" i="20"/>
  <c r="AQ284" i="20"/>
  <c r="AQ285" i="20"/>
  <c r="AQ286" i="20"/>
  <c r="AQ287" i="20"/>
  <c r="AQ288" i="20"/>
  <c r="AQ289" i="20"/>
  <c r="AQ290" i="20"/>
  <c r="AQ291" i="20"/>
  <c r="AQ292" i="20"/>
  <c r="AQ293" i="20"/>
  <c r="AQ294" i="20"/>
  <c r="AQ295" i="20"/>
  <c r="AQ296" i="20"/>
  <c r="AQ297" i="20"/>
  <c r="AQ298" i="20"/>
  <c r="AQ299" i="20"/>
  <c r="AQ300" i="20"/>
  <c r="AQ301" i="20"/>
  <c r="AQ302" i="20"/>
  <c r="AQ303" i="20"/>
  <c r="AQ304" i="20"/>
  <c r="AQ305" i="20"/>
  <c r="AQ306" i="20"/>
  <c r="AQ307" i="20"/>
  <c r="AQ308" i="20"/>
  <c r="AQ309" i="20"/>
  <c r="AQ310" i="20"/>
  <c r="AQ311" i="20"/>
  <c r="AQ312" i="20"/>
  <c r="AQ313" i="20"/>
  <c r="AQ314" i="20"/>
  <c r="AQ315" i="20"/>
  <c r="AQ316" i="20"/>
  <c r="AQ317" i="20"/>
  <c r="AQ318" i="20"/>
  <c r="AQ319" i="20"/>
  <c r="AQ320" i="20"/>
  <c r="AQ321" i="20"/>
  <c r="AQ322" i="20"/>
  <c r="AQ323" i="20"/>
  <c r="AQ324" i="20"/>
  <c r="AQ325" i="20"/>
  <c r="AQ326" i="20"/>
  <c r="AQ327" i="20"/>
  <c r="AQ328" i="20"/>
  <c r="AQ329" i="20"/>
  <c r="AQ330" i="20"/>
  <c r="AQ331" i="20"/>
  <c r="AQ332" i="20"/>
  <c r="AQ333" i="20"/>
  <c r="AQ334" i="20"/>
  <c r="AQ335" i="20"/>
  <c r="AQ336" i="20"/>
  <c r="AQ337" i="20"/>
  <c r="AQ338" i="20"/>
  <c r="AQ339" i="20"/>
  <c r="AQ340" i="20"/>
  <c r="AQ341" i="20"/>
  <c r="AQ342" i="20"/>
  <c r="AQ343" i="20"/>
  <c r="AQ344" i="20"/>
  <c r="AQ345" i="20"/>
  <c r="AQ346" i="20"/>
  <c r="AQ347" i="20"/>
  <c r="AQ348" i="20"/>
  <c r="AQ349" i="20"/>
  <c r="AQ350" i="20"/>
  <c r="AQ351" i="20"/>
  <c r="AQ352" i="20"/>
  <c r="AQ353" i="20"/>
  <c r="AQ354" i="20"/>
  <c r="AQ355" i="20"/>
  <c r="AQ356" i="20"/>
  <c r="AQ357" i="20"/>
  <c r="AQ358" i="20"/>
  <c r="AQ359" i="20"/>
  <c r="AQ360" i="20"/>
  <c r="AQ361" i="20"/>
  <c r="AQ362" i="20"/>
  <c r="AQ363" i="20"/>
  <c r="AQ364" i="20"/>
  <c r="AQ365" i="20"/>
  <c r="AQ366" i="20"/>
  <c r="AQ367" i="20"/>
  <c r="AQ368" i="20"/>
  <c r="AQ369" i="20"/>
  <c r="AQ370" i="20"/>
  <c r="AQ371" i="20"/>
  <c r="AQ372" i="20"/>
  <c r="AQ373" i="20"/>
  <c r="AQ374" i="20"/>
  <c r="AQ375" i="20"/>
  <c r="AQ376" i="20"/>
  <c r="AQ377" i="20"/>
  <c r="AQ378" i="20"/>
  <c r="AQ379" i="20"/>
  <c r="AQ380" i="20"/>
  <c r="AQ381" i="20"/>
  <c r="AQ382" i="20"/>
  <c r="AQ383" i="20"/>
  <c r="AQ384" i="20"/>
  <c r="AQ385" i="20"/>
  <c r="AQ386" i="20"/>
  <c r="AQ387" i="20"/>
  <c r="AQ388" i="20"/>
  <c r="AQ389" i="20"/>
  <c r="AQ390" i="20"/>
  <c r="AQ391" i="20"/>
  <c r="AQ392" i="20"/>
  <c r="AQ393" i="20"/>
  <c r="AQ394" i="20"/>
  <c r="AQ395" i="20"/>
  <c r="AQ396" i="20"/>
  <c r="AQ397" i="20"/>
  <c r="AQ398" i="20"/>
  <c r="AQ399" i="20"/>
  <c r="AQ400" i="20"/>
  <c r="AQ401" i="20"/>
  <c r="AQ402" i="20"/>
  <c r="AQ403" i="20"/>
  <c r="AQ404" i="20"/>
  <c r="AQ405" i="20"/>
  <c r="AQ406" i="20"/>
  <c r="AQ407" i="20"/>
  <c r="AQ408" i="20"/>
  <c r="AQ409" i="20"/>
  <c r="AQ410" i="20"/>
  <c r="AQ411" i="20"/>
  <c r="AQ412" i="20"/>
  <c r="AQ413" i="20"/>
  <c r="AQ414" i="20"/>
  <c r="AQ415" i="20"/>
  <c r="AQ416" i="20"/>
  <c r="AQ417" i="20"/>
  <c r="AQ418" i="20"/>
  <c r="AQ419" i="20"/>
  <c r="AQ420" i="20"/>
  <c r="AQ421" i="20"/>
  <c r="AQ422" i="20"/>
  <c r="AQ423" i="20"/>
  <c r="AQ424" i="20"/>
  <c r="AQ425" i="20"/>
  <c r="AQ426" i="20"/>
  <c r="AQ427" i="20"/>
  <c r="AQ428" i="20"/>
  <c r="AQ429" i="20"/>
  <c r="AQ430" i="20"/>
  <c r="AQ431" i="20"/>
  <c r="AQ432" i="20"/>
  <c r="AQ433" i="20"/>
  <c r="AQ434" i="20"/>
  <c r="AQ435" i="20"/>
  <c r="AQ436" i="20"/>
  <c r="AQ437" i="20"/>
  <c r="AQ438" i="20"/>
  <c r="AQ439" i="20"/>
  <c r="AQ440" i="20"/>
  <c r="AQ441" i="20"/>
  <c r="AQ442" i="20"/>
  <c r="AQ443" i="20"/>
  <c r="AQ444" i="20"/>
  <c r="AQ445" i="20"/>
  <c r="AQ446" i="20"/>
  <c r="AQ447" i="20"/>
  <c r="AQ448" i="20"/>
  <c r="AQ449" i="20"/>
  <c r="AQ450" i="20"/>
  <c r="AQ451" i="20"/>
  <c r="AQ452" i="20"/>
  <c r="AQ453" i="20"/>
  <c r="AQ454" i="20"/>
  <c r="AQ455" i="20"/>
  <c r="AQ456" i="20"/>
  <c r="AQ457" i="20"/>
  <c r="AQ458" i="20"/>
  <c r="AQ459" i="20"/>
  <c r="AQ460" i="20"/>
  <c r="AQ461" i="20"/>
  <c r="AQ462" i="20"/>
  <c r="AQ463" i="20"/>
  <c r="AQ464" i="20"/>
  <c r="AQ465" i="20"/>
  <c r="AQ466" i="20"/>
  <c r="AQ467" i="20"/>
  <c r="AQ468" i="20"/>
  <c r="AQ469" i="20"/>
  <c r="AQ470" i="20"/>
  <c r="AQ471" i="20"/>
  <c r="AQ472" i="20"/>
  <c r="AQ473" i="20"/>
  <c r="AQ474" i="20"/>
  <c r="AQ475" i="20"/>
  <c r="AQ476" i="20"/>
  <c r="AQ477" i="20"/>
  <c r="AQ478" i="20"/>
  <c r="AQ479" i="20"/>
  <c r="AQ480" i="20"/>
  <c r="AQ481" i="20"/>
  <c r="AQ482" i="20"/>
  <c r="AQ483" i="20"/>
  <c r="AQ484" i="20"/>
  <c r="AQ485" i="20"/>
  <c r="AQ486" i="20"/>
  <c r="AQ487" i="20"/>
  <c r="AQ488" i="20"/>
  <c r="AQ489" i="20"/>
  <c r="AQ490" i="20"/>
  <c r="AQ491" i="20"/>
  <c r="AQ492" i="20"/>
  <c r="AQ493" i="20"/>
  <c r="AQ494" i="20"/>
  <c r="AQ495" i="20"/>
  <c r="AQ496" i="20"/>
  <c r="AQ497" i="20"/>
  <c r="AQ498" i="20"/>
  <c r="AQ499" i="20"/>
  <c r="AQ500" i="20"/>
  <c r="AQ501" i="20"/>
  <c r="AQ502" i="20"/>
  <c r="AQ503" i="20"/>
  <c r="AQ504" i="20"/>
  <c r="AQ505" i="20"/>
  <c r="AQ506" i="20"/>
  <c r="AQ507" i="20"/>
  <c r="AQ508" i="20"/>
  <c r="AQ509" i="20"/>
  <c r="AQ510" i="20"/>
  <c r="AQ511" i="20"/>
  <c r="AQ512" i="20"/>
  <c r="AQ513" i="20"/>
  <c r="AQ514" i="20"/>
  <c r="AQ515" i="20"/>
  <c r="AQ516" i="20"/>
  <c r="AQ517" i="20"/>
  <c r="AQ518" i="20"/>
  <c r="AQ519" i="20"/>
  <c r="AQ520" i="20"/>
  <c r="AQ521" i="20"/>
  <c r="AQ522" i="20"/>
  <c r="AQ523" i="20"/>
  <c r="AQ524" i="20"/>
  <c r="AQ525" i="20"/>
  <c r="AQ526" i="20"/>
  <c r="AQ527" i="20"/>
  <c r="AQ528" i="20"/>
  <c r="AQ529" i="20"/>
  <c r="AQ530" i="20"/>
  <c r="AQ531" i="20"/>
  <c r="AQ532" i="20"/>
  <c r="AQ533" i="20"/>
  <c r="AQ534" i="20"/>
  <c r="AQ535" i="20"/>
  <c r="AQ536" i="20"/>
  <c r="AQ537" i="20"/>
  <c r="AQ538" i="20"/>
  <c r="AQ539" i="20"/>
  <c r="AQ540" i="20"/>
  <c r="AQ541" i="20"/>
  <c r="AQ542" i="20"/>
  <c r="AQ543" i="20"/>
  <c r="AQ544" i="20"/>
  <c r="AQ545" i="20"/>
  <c r="AQ546" i="20"/>
  <c r="AQ547" i="20"/>
  <c r="AQ548" i="20"/>
  <c r="AQ549" i="20"/>
  <c r="AQ550" i="20"/>
  <c r="AQ551" i="20"/>
  <c r="AQ552" i="20"/>
  <c r="AQ553" i="20"/>
  <c r="AQ554" i="20"/>
  <c r="AQ555" i="20"/>
  <c r="AQ556" i="20"/>
  <c r="AQ557" i="20"/>
  <c r="AQ558" i="20"/>
  <c r="AQ559" i="20"/>
  <c r="AQ560" i="20"/>
  <c r="AQ561" i="20"/>
  <c r="AQ562" i="20"/>
  <c r="AQ563" i="20"/>
  <c r="AQ564" i="20"/>
  <c r="AQ565" i="20"/>
  <c r="AQ566" i="20"/>
  <c r="AQ567" i="20"/>
  <c r="AQ568" i="20"/>
  <c r="AQ569" i="20"/>
  <c r="AQ570" i="20"/>
  <c r="AQ571" i="20"/>
  <c r="AQ572" i="20"/>
  <c r="AQ573" i="20"/>
  <c r="AQ574" i="20"/>
  <c r="AQ575" i="20"/>
  <c r="AQ576" i="20"/>
  <c r="AQ577" i="20"/>
  <c r="AQ578" i="20"/>
  <c r="AQ579" i="20"/>
  <c r="AQ580" i="20"/>
  <c r="AQ581" i="20"/>
  <c r="AQ582" i="20"/>
  <c r="AQ583" i="20"/>
  <c r="AQ584" i="20"/>
  <c r="AQ585" i="20"/>
  <c r="AQ586" i="20"/>
  <c r="AQ587" i="20"/>
  <c r="AQ588" i="20"/>
  <c r="AQ589" i="20"/>
  <c r="AQ590" i="20"/>
  <c r="AQ591" i="20"/>
  <c r="AQ592" i="20"/>
  <c r="AQ593" i="20"/>
  <c r="AQ594" i="20"/>
  <c r="AQ595" i="20"/>
  <c r="AQ596" i="20"/>
  <c r="AQ597" i="20"/>
  <c r="AQ598" i="20"/>
  <c r="AQ599" i="20"/>
  <c r="AQ600" i="20"/>
  <c r="AQ601" i="20"/>
  <c r="AQ602" i="20"/>
  <c r="AQ603" i="20"/>
  <c r="AQ604" i="20"/>
  <c r="AQ605" i="20"/>
  <c r="AQ606" i="20"/>
  <c r="AQ607" i="20"/>
  <c r="AQ608" i="20"/>
  <c r="AQ609" i="20"/>
  <c r="AQ610" i="20"/>
  <c r="AQ611" i="20"/>
  <c r="AQ612" i="20"/>
  <c r="AQ613" i="20"/>
  <c r="AQ614" i="20"/>
  <c r="AQ615" i="20"/>
  <c r="AQ616" i="20"/>
  <c r="AQ617" i="20"/>
  <c r="AQ618" i="20"/>
  <c r="AQ619" i="20"/>
  <c r="AQ620" i="20"/>
  <c r="AQ621" i="20"/>
  <c r="AQ622" i="20"/>
  <c r="AQ623" i="20"/>
  <c r="AQ624" i="20"/>
  <c r="AQ625" i="20"/>
  <c r="AQ626" i="20"/>
  <c r="AQ627" i="20"/>
  <c r="AQ628" i="20"/>
  <c r="AQ629" i="20"/>
  <c r="AQ630" i="20"/>
  <c r="AQ631" i="20"/>
  <c r="AQ632" i="20"/>
  <c r="AQ633" i="20"/>
  <c r="AQ634" i="20"/>
  <c r="AQ635" i="20"/>
  <c r="AQ636" i="20"/>
  <c r="AQ637" i="20"/>
  <c r="AQ638" i="20"/>
  <c r="AQ639" i="20"/>
  <c r="AQ640" i="20"/>
  <c r="AQ641" i="20"/>
  <c r="AQ642" i="20"/>
  <c r="AQ643" i="20"/>
  <c r="AQ644" i="20"/>
  <c r="AQ645" i="20"/>
  <c r="AQ646" i="20"/>
  <c r="AQ647" i="20"/>
  <c r="AQ648" i="20"/>
  <c r="AQ649" i="20"/>
  <c r="AQ650" i="20"/>
  <c r="AQ651" i="20"/>
  <c r="AQ652" i="20"/>
  <c r="AQ653" i="20"/>
  <c r="AQ654" i="20"/>
  <c r="AQ655" i="20"/>
  <c r="AQ656" i="20"/>
  <c r="AQ657" i="20"/>
  <c r="AQ658" i="20"/>
  <c r="AQ659" i="20"/>
  <c r="AQ660" i="20"/>
  <c r="AQ661" i="20"/>
  <c r="AQ662" i="20"/>
  <c r="AQ663" i="20"/>
  <c r="AQ664" i="20"/>
  <c r="AQ665" i="20"/>
  <c r="AQ666" i="20"/>
  <c r="AQ667" i="20"/>
  <c r="AQ668" i="20"/>
  <c r="AQ669" i="20"/>
  <c r="AQ670" i="20"/>
  <c r="AQ671" i="20"/>
  <c r="AQ672" i="20"/>
  <c r="AQ673" i="20"/>
  <c r="AQ674" i="20"/>
  <c r="AQ675" i="20"/>
  <c r="AQ676" i="20"/>
  <c r="AQ677" i="20"/>
  <c r="AQ678" i="20"/>
  <c r="AQ679" i="20"/>
  <c r="AQ680" i="20"/>
  <c r="AQ681" i="20"/>
  <c r="AQ682" i="20"/>
  <c r="AQ683" i="20"/>
  <c r="AQ684" i="20"/>
  <c r="AQ685" i="20"/>
  <c r="AQ686" i="20"/>
  <c r="AQ687" i="20"/>
  <c r="AQ688" i="20"/>
  <c r="AQ689" i="20"/>
  <c r="AQ690" i="20"/>
  <c r="AQ691" i="20"/>
  <c r="AQ692" i="20"/>
  <c r="AQ693" i="20"/>
  <c r="AQ694" i="20"/>
  <c r="AQ695" i="20"/>
  <c r="AQ696" i="20"/>
  <c r="AQ697" i="20"/>
  <c r="AQ698" i="20"/>
  <c r="AQ699" i="20"/>
  <c r="AQ700" i="20"/>
  <c r="AQ701" i="20"/>
  <c r="AQ702" i="20"/>
  <c r="AQ703" i="20"/>
  <c r="AQ704" i="20"/>
  <c r="AQ705" i="20"/>
  <c r="AQ706" i="20"/>
  <c r="AQ707" i="20"/>
  <c r="AQ708" i="20"/>
  <c r="AQ709" i="20"/>
  <c r="AQ710" i="20"/>
  <c r="AQ711" i="20"/>
  <c r="AQ712" i="20"/>
  <c r="AQ713" i="20"/>
  <c r="AQ714" i="20"/>
  <c r="AQ715" i="20"/>
  <c r="AQ716" i="20"/>
  <c r="AQ717" i="20"/>
  <c r="AQ718" i="20"/>
  <c r="AQ719" i="20"/>
  <c r="AQ720" i="20"/>
  <c r="AQ721" i="20"/>
  <c r="AQ722" i="20"/>
  <c r="AQ723" i="20"/>
  <c r="AQ724" i="20"/>
  <c r="AQ725" i="20"/>
  <c r="AQ726" i="20"/>
  <c r="AQ727" i="20"/>
  <c r="AQ728" i="20"/>
  <c r="AQ729" i="20"/>
  <c r="AQ730" i="20"/>
  <c r="AQ731" i="20"/>
  <c r="AQ732" i="20"/>
  <c r="AQ733" i="20"/>
  <c r="AQ734" i="20"/>
  <c r="AQ735" i="20"/>
  <c r="AQ736" i="20"/>
  <c r="AQ737" i="20"/>
  <c r="AQ738" i="20"/>
  <c r="AQ739" i="20"/>
  <c r="AQ740" i="20"/>
  <c r="AQ741" i="20"/>
  <c r="AQ742" i="20"/>
  <c r="AQ743" i="20"/>
  <c r="AQ744" i="20"/>
  <c r="AQ745" i="20"/>
  <c r="AQ746" i="20"/>
  <c r="AQ747" i="20"/>
  <c r="AQ748" i="20"/>
  <c r="AQ749" i="20"/>
  <c r="AQ750" i="20"/>
  <c r="AQ751" i="20"/>
  <c r="AQ752" i="20"/>
  <c r="AQ753" i="20"/>
  <c r="AQ754" i="20"/>
  <c r="AQ755" i="20"/>
  <c r="AQ756" i="20"/>
  <c r="AQ757" i="20"/>
  <c r="AQ758" i="20"/>
  <c r="AQ759" i="20"/>
  <c r="AQ760" i="20"/>
  <c r="AQ761" i="20"/>
  <c r="AQ762" i="20"/>
  <c r="AQ763" i="20"/>
  <c r="AQ764" i="20"/>
  <c r="AQ765" i="20"/>
  <c r="AQ766" i="20"/>
  <c r="AQ767" i="20"/>
  <c r="AQ768" i="20"/>
  <c r="AQ769" i="20"/>
  <c r="AQ770" i="20"/>
  <c r="AQ771" i="20"/>
  <c r="AQ772" i="20"/>
  <c r="AQ773" i="20"/>
  <c r="AQ774" i="20"/>
  <c r="AQ775" i="20"/>
  <c r="AQ776" i="20"/>
  <c r="AQ777" i="20"/>
  <c r="AQ778" i="20"/>
  <c r="AQ779" i="20"/>
  <c r="AQ780" i="20"/>
  <c r="AQ781" i="20"/>
  <c r="AQ782" i="20"/>
  <c r="AQ783" i="20"/>
  <c r="AQ784" i="20"/>
  <c r="AQ785" i="20"/>
  <c r="AQ786" i="20"/>
  <c r="AQ787" i="20"/>
  <c r="AQ788" i="20"/>
  <c r="AQ789" i="20"/>
  <c r="AQ790" i="20"/>
  <c r="AQ791" i="20"/>
  <c r="AQ792" i="20"/>
  <c r="AQ793" i="20"/>
  <c r="AQ794" i="20"/>
  <c r="AQ795" i="20"/>
  <c r="AQ796" i="20"/>
  <c r="AQ797" i="20"/>
  <c r="AQ798" i="20"/>
  <c r="AQ799" i="20"/>
  <c r="AQ800" i="20"/>
  <c r="AQ801" i="20"/>
  <c r="AQ802" i="20"/>
  <c r="AQ803" i="20"/>
  <c r="AQ804" i="20"/>
  <c r="AQ805" i="20"/>
  <c r="AQ806" i="20"/>
  <c r="AQ807" i="20"/>
  <c r="AQ808" i="20"/>
  <c r="AQ809" i="20"/>
  <c r="AQ810" i="20"/>
  <c r="AQ811" i="20"/>
  <c r="AQ812" i="20"/>
  <c r="AQ813" i="20"/>
  <c r="AQ814" i="20"/>
  <c r="AQ815" i="20"/>
  <c r="AQ816" i="20"/>
  <c r="AQ817" i="20"/>
  <c r="AQ818" i="20"/>
  <c r="AQ819" i="20"/>
  <c r="AQ820" i="20"/>
  <c r="AQ821" i="20"/>
  <c r="AQ822" i="20"/>
  <c r="AQ823" i="20"/>
  <c r="AQ824" i="20"/>
  <c r="AQ825" i="20"/>
  <c r="AQ826" i="20"/>
  <c r="AQ827" i="20"/>
  <c r="AQ828" i="20"/>
  <c r="AQ829" i="20"/>
  <c r="AQ830" i="20"/>
  <c r="AQ831" i="20"/>
  <c r="AQ832" i="20"/>
  <c r="AQ833" i="20"/>
  <c r="AQ834" i="20"/>
  <c r="AQ835" i="20"/>
  <c r="AQ836" i="20"/>
  <c r="AQ837" i="20"/>
  <c r="AQ838" i="20"/>
  <c r="AQ839" i="20"/>
  <c r="AQ840" i="20"/>
  <c r="AQ841" i="20"/>
  <c r="AQ842" i="20"/>
  <c r="AQ843" i="20"/>
  <c r="AQ844" i="20"/>
  <c r="AQ845" i="20"/>
  <c r="AQ846" i="20"/>
  <c r="AQ847" i="20"/>
  <c r="AQ848" i="20"/>
  <c r="AQ849" i="20"/>
  <c r="AQ850" i="20"/>
  <c r="AQ851" i="20"/>
  <c r="AQ852" i="20"/>
  <c r="AQ853" i="20"/>
  <c r="AQ854" i="20"/>
  <c r="AQ855" i="20"/>
  <c r="AQ856" i="20"/>
  <c r="AQ857" i="20"/>
  <c r="AQ858" i="20"/>
  <c r="AQ859" i="20"/>
  <c r="AQ860" i="20"/>
  <c r="AQ861" i="20"/>
  <c r="AQ862" i="20"/>
  <c r="AQ863" i="20"/>
  <c r="AQ864" i="20"/>
  <c r="AQ865" i="20"/>
  <c r="AQ866" i="20"/>
  <c r="AQ867" i="20"/>
  <c r="AQ868" i="20"/>
  <c r="AQ869" i="20"/>
  <c r="AQ870" i="20"/>
  <c r="AQ871" i="20"/>
  <c r="AQ872" i="20"/>
  <c r="AQ873" i="20"/>
  <c r="AQ874" i="20"/>
  <c r="AQ875" i="20"/>
  <c r="AQ876" i="20"/>
  <c r="AQ877" i="20"/>
  <c r="AQ878" i="20"/>
  <c r="AQ879" i="20"/>
  <c r="AQ880" i="20"/>
  <c r="AQ881" i="20"/>
  <c r="AQ882" i="20"/>
  <c r="AQ883" i="20"/>
  <c r="AQ884" i="20"/>
  <c r="AQ885" i="20"/>
  <c r="AQ886" i="20"/>
  <c r="AQ887" i="20"/>
  <c r="AQ888" i="20"/>
  <c r="AQ889" i="20"/>
  <c r="AQ890" i="20"/>
  <c r="AQ891" i="20"/>
  <c r="AQ892" i="20"/>
  <c r="AQ893" i="20"/>
  <c r="AQ894" i="20"/>
  <c r="AQ895" i="20"/>
  <c r="AQ896" i="20"/>
  <c r="AQ897" i="20"/>
  <c r="AQ898" i="20"/>
  <c r="AQ899" i="20"/>
  <c r="AQ900" i="20"/>
  <c r="AQ901" i="20"/>
  <c r="AQ902" i="20"/>
  <c r="AQ903" i="20"/>
  <c r="AQ904" i="20"/>
  <c r="AQ905" i="20"/>
  <c r="AQ906" i="20"/>
  <c r="AQ907" i="20"/>
  <c r="AQ908" i="20"/>
  <c r="AQ909" i="20"/>
  <c r="AQ910" i="20"/>
  <c r="AQ911" i="20"/>
  <c r="AQ912" i="20"/>
  <c r="AQ913" i="20"/>
  <c r="AQ914" i="20"/>
  <c r="AQ915" i="20"/>
  <c r="AQ916" i="20"/>
  <c r="AQ917" i="20"/>
  <c r="AQ918" i="20"/>
  <c r="AQ919" i="20"/>
  <c r="AQ920" i="20"/>
  <c r="AQ921" i="20"/>
  <c r="AQ922" i="20"/>
  <c r="AQ923" i="20"/>
  <c r="AQ924" i="20"/>
  <c r="AQ925" i="20"/>
  <c r="AQ926" i="20"/>
  <c r="AQ927" i="20"/>
  <c r="AQ928" i="20"/>
  <c r="AQ929" i="20"/>
  <c r="AQ930" i="20"/>
  <c r="AQ931" i="20"/>
  <c r="AQ932" i="20"/>
  <c r="AQ933" i="20"/>
  <c r="AQ934" i="20"/>
  <c r="AQ935" i="20"/>
  <c r="AQ936" i="20"/>
  <c r="AQ937" i="20"/>
  <c r="AQ938" i="20"/>
  <c r="AQ939" i="20"/>
  <c r="AQ940" i="20"/>
  <c r="AQ941" i="20"/>
  <c r="AQ942" i="20"/>
  <c r="AQ943" i="20"/>
  <c r="AQ944" i="20"/>
  <c r="AQ945" i="20"/>
  <c r="AQ946" i="20"/>
  <c r="AQ947" i="20"/>
  <c r="AQ948" i="20"/>
  <c r="AQ949" i="20"/>
  <c r="AQ950" i="20"/>
  <c r="AQ951" i="20"/>
  <c r="AQ952" i="20"/>
  <c r="AQ953" i="20"/>
  <c r="AQ954" i="20"/>
  <c r="AQ955" i="20"/>
  <c r="AQ956" i="20"/>
  <c r="AQ957" i="20"/>
  <c r="AQ958" i="20"/>
  <c r="AQ959" i="20"/>
  <c r="AQ960" i="20"/>
  <c r="AQ961" i="20"/>
  <c r="AQ962" i="20"/>
  <c r="AQ963" i="20"/>
  <c r="AQ964" i="20"/>
  <c r="AQ965" i="20"/>
  <c r="AQ966" i="20"/>
  <c r="AQ967" i="20"/>
  <c r="AQ968" i="20"/>
  <c r="AQ969" i="20"/>
  <c r="AQ970" i="20"/>
  <c r="AQ971" i="20"/>
  <c r="AQ972" i="20"/>
  <c r="AQ973" i="20"/>
  <c r="AQ974" i="20"/>
  <c r="AQ975" i="20"/>
  <c r="AQ976" i="20"/>
  <c r="AQ977" i="20"/>
  <c r="AQ978" i="20"/>
  <c r="AQ979" i="20"/>
  <c r="AQ980" i="20"/>
  <c r="AQ981" i="20"/>
  <c r="AQ982" i="20"/>
  <c r="AQ983" i="20"/>
  <c r="AQ984" i="20"/>
  <c r="AQ985" i="20"/>
  <c r="AQ986" i="20"/>
  <c r="AQ987" i="20"/>
  <c r="AQ988" i="20"/>
  <c r="AQ989" i="20"/>
  <c r="AQ990" i="20"/>
  <c r="AQ991" i="20"/>
  <c r="AQ992" i="20"/>
  <c r="AQ993" i="20"/>
  <c r="AQ994" i="20"/>
  <c r="AQ995" i="20"/>
  <c r="AQ996" i="20"/>
  <c r="AQ997" i="20"/>
  <c r="AQ998" i="20"/>
  <c r="AQ999" i="20"/>
  <c r="AQ1000" i="20"/>
  <c r="AQ1001" i="20"/>
  <c r="AQ1002" i="20"/>
  <c r="AQ1003" i="20"/>
  <c r="AQ1004" i="20"/>
  <c r="AQ1005" i="20"/>
  <c r="AQ1006" i="20"/>
  <c r="AQ1007" i="20"/>
  <c r="AQ1008" i="20"/>
  <c r="AQ1009" i="20"/>
  <c r="AQ1010" i="20"/>
  <c r="AQ1011" i="20"/>
  <c r="AQ1012" i="20"/>
  <c r="AQ1013" i="20"/>
  <c r="AQ1014" i="20"/>
  <c r="AQ1015" i="20"/>
  <c r="AQ1016" i="20"/>
  <c r="AQ1017" i="20"/>
  <c r="AQ1018" i="20"/>
  <c r="AQ1019" i="20"/>
  <c r="AQ1020" i="20"/>
  <c r="AQ1021" i="20"/>
  <c r="AQ1022" i="20"/>
  <c r="AQ1023" i="20"/>
  <c r="AQ1024" i="20"/>
  <c r="AQ1025" i="20"/>
  <c r="AQ1026" i="20"/>
  <c r="AQ1027" i="20"/>
  <c r="F1" i="18"/>
  <c r="A2" i="18" s="1"/>
  <c r="AE792" i="20" l="1"/>
  <c r="AE767" i="20"/>
  <c r="AE745" i="20"/>
  <c r="AE733" i="20"/>
  <c r="AE722" i="20"/>
  <c r="AE679" i="20"/>
  <c r="AE678" i="20"/>
  <c r="AE664" i="20"/>
  <c r="AE660" i="20"/>
  <c r="AE655" i="20"/>
  <c r="AE632" i="20"/>
  <c r="AE628" i="20"/>
  <c r="AE608" i="20"/>
  <c r="AE607" i="20"/>
  <c r="AE601" i="20"/>
  <c r="AE595" i="20"/>
  <c r="AE576" i="20"/>
  <c r="AE571" i="20"/>
  <c r="AE567" i="20"/>
  <c r="AE551" i="20"/>
  <c r="AE546" i="20"/>
  <c r="AE517" i="20"/>
  <c r="AE507" i="20"/>
  <c r="AE502" i="20"/>
  <c r="AE498" i="20"/>
  <c r="AE490" i="20"/>
  <c r="AE488" i="20"/>
  <c r="AE484" i="20"/>
  <c r="AE457" i="20"/>
  <c r="AE449" i="20"/>
  <c r="AE431" i="20"/>
  <c r="AE404" i="20"/>
  <c r="AE403" i="20"/>
  <c r="AE395" i="20"/>
  <c r="AE376" i="20"/>
  <c r="AE373" i="20"/>
  <c r="AE365" i="20"/>
  <c r="AE356" i="20"/>
  <c r="AE259" i="20"/>
  <c r="AE249" i="20"/>
  <c r="AE138" i="20"/>
  <c r="AE21" i="20"/>
  <c r="AE18" i="20"/>
  <c r="G10" i="18" l="1"/>
  <c r="F10" i="18"/>
  <c r="E10" i="18"/>
  <c r="D10" i="18" l="1"/>
  <c r="C10" i="18"/>
  <c r="B10" i="18"/>
  <c r="A10" i="18"/>
  <c r="B7" i="18"/>
  <c r="A7" i="18"/>
  <c r="D1" i="18"/>
  <c r="AM824" i="20"/>
  <c r="AM798" i="20"/>
  <c r="AM792" i="20"/>
  <c r="AL792" i="20"/>
  <c r="AM784" i="20"/>
  <c r="AM772" i="20"/>
  <c r="AL767" i="20"/>
  <c r="AM759" i="20"/>
  <c r="AL745" i="20"/>
  <c r="AM740" i="20"/>
  <c r="AM733" i="20"/>
  <c r="AL733" i="20"/>
  <c r="AL722" i="20"/>
  <c r="AM718" i="20"/>
  <c r="AL679" i="20"/>
  <c r="AL678" i="20"/>
  <c r="AM664" i="20"/>
  <c r="AL664" i="20"/>
  <c r="AM663" i="20"/>
  <c r="AM655" i="20"/>
  <c r="AL655" i="20"/>
  <c r="AM652" i="20"/>
  <c r="AM645" i="20"/>
  <c r="AL632" i="20"/>
  <c r="AM628" i="20"/>
  <c r="AL628" i="20"/>
  <c r="AM608" i="20"/>
  <c r="AL608" i="20"/>
  <c r="AM607" i="20"/>
  <c r="AL607" i="20"/>
  <c r="AL601" i="20"/>
  <c r="AL595" i="20"/>
  <c r="AM577" i="20"/>
  <c r="AL576" i="20"/>
  <c r="AL571" i="20"/>
  <c r="AL567" i="20"/>
  <c r="AM553" i="20"/>
  <c r="AL551" i="20"/>
  <c r="AL546" i="20"/>
  <c r="AM517" i="20"/>
  <c r="AL517" i="20"/>
  <c r="AM511" i="20"/>
  <c r="AL507" i="20"/>
  <c r="AM502" i="20"/>
  <c r="AL502" i="20"/>
  <c r="AM498" i="20"/>
  <c r="AL498" i="20"/>
  <c r="AM490" i="20"/>
  <c r="AL490" i="20"/>
  <c r="AL488" i="20"/>
  <c r="AM484" i="20"/>
  <c r="AL484" i="20"/>
  <c r="AL457" i="20"/>
  <c r="AL449" i="20"/>
  <c r="AL431" i="20"/>
  <c r="AL404" i="20"/>
  <c r="AM402" i="20"/>
  <c r="AL395" i="20"/>
  <c r="AM376" i="20"/>
  <c r="AL376" i="20"/>
  <c r="AL373" i="20"/>
  <c r="AL365" i="20"/>
  <c r="AL356" i="20"/>
  <c r="AM355" i="20"/>
  <c r="AM276" i="20"/>
  <c r="AL259" i="20"/>
  <c r="AL249" i="20"/>
  <c r="AL138" i="20"/>
  <c r="AM118" i="20"/>
  <c r="AM54" i="20"/>
  <c r="AL21" i="20"/>
  <c r="AL18" i="20"/>
  <c r="DO5" i="17" l="1"/>
  <c r="DN5" i="17"/>
  <c r="DM5" i="17"/>
  <c r="DL5" i="17"/>
  <c r="DE5" i="17"/>
  <c r="CY5" i="17"/>
  <c r="G39" i="11"/>
  <c r="V31" i="11"/>
  <c r="V30" i="11"/>
  <c r="V29" i="11"/>
  <c r="V28" i="11"/>
  <c r="J25" i="11"/>
  <c r="AE22" i="11"/>
  <c r="E22" i="11"/>
  <c r="Z11" i="11"/>
  <c r="Y11" i="11" s="1"/>
  <c r="Z7" i="11"/>
  <c r="Y7" i="11" s="1"/>
  <c r="Z6" i="11"/>
  <c r="Y6" i="11" s="1"/>
  <c r="Z5" i="11"/>
  <c r="Y5" i="11" s="1"/>
  <c r="AD1" i="11"/>
  <c r="B1" i="11"/>
  <c r="AY45" i="5"/>
  <c r="AX45" i="5"/>
  <c r="AW45" i="5"/>
  <c r="AY44" i="5"/>
  <c r="AX44" i="5"/>
  <c r="AW44" i="5"/>
  <c r="AY43" i="5"/>
  <c r="AX43" i="5"/>
  <c r="AW43" i="5"/>
  <c r="AY42" i="5"/>
  <c r="AX42" i="5"/>
  <c r="AW42" i="5"/>
  <c r="AY41" i="5"/>
  <c r="AX41" i="5"/>
  <c r="AW41" i="5"/>
  <c r="AY40" i="5"/>
  <c r="AX40" i="5"/>
  <c r="AW40" i="5"/>
  <c r="AY39" i="5"/>
  <c r="AX39" i="5"/>
  <c r="AW39" i="5"/>
  <c r="AY38" i="5"/>
  <c r="AX38" i="5"/>
  <c r="AW38" i="5"/>
  <c r="AY37" i="5"/>
  <c r="AX37" i="5"/>
  <c r="AW37" i="5"/>
  <c r="AY36" i="5"/>
  <c r="AX36" i="5"/>
  <c r="AW36" i="5"/>
  <c r="AY35" i="5"/>
  <c r="AX35" i="5"/>
  <c r="AW35" i="5"/>
  <c r="AY34" i="5"/>
  <c r="AX34" i="5"/>
  <c r="AW34" i="5"/>
  <c r="AY33" i="5"/>
  <c r="AX33" i="5"/>
  <c r="AW33" i="5"/>
  <c r="AY32" i="5"/>
  <c r="AX32" i="5"/>
  <c r="AW32" i="5"/>
  <c r="AY31" i="5"/>
  <c r="AX31" i="5"/>
  <c r="AW31" i="5"/>
  <c r="AY30" i="5"/>
  <c r="AX30" i="5"/>
  <c r="AW30" i="5"/>
  <c r="AY29" i="5"/>
  <c r="AX29" i="5"/>
  <c r="AW29" i="5"/>
  <c r="AY28" i="5"/>
  <c r="AX28" i="5"/>
  <c r="AW28" i="5"/>
  <c r="AY26" i="5"/>
  <c r="AX26" i="5"/>
  <c r="AW26" i="5"/>
  <c r="AY25" i="5"/>
  <c r="AX25" i="5"/>
  <c r="AW25" i="5"/>
  <c r="AY24" i="5"/>
  <c r="AX24" i="5"/>
  <c r="AW24" i="5"/>
  <c r="AY23" i="5"/>
  <c r="AX23" i="5"/>
  <c r="AW23" i="5"/>
  <c r="AY22" i="5"/>
  <c r="AX22" i="5"/>
  <c r="AW22" i="5"/>
  <c r="AY21" i="5"/>
  <c r="AX21" i="5"/>
  <c r="AW21" i="5"/>
  <c r="AY20" i="5"/>
  <c r="AX20" i="5"/>
  <c r="AW20" i="5"/>
  <c r="AY19" i="5"/>
  <c r="AX19" i="5"/>
  <c r="AW19" i="5"/>
  <c r="AY18" i="5"/>
  <c r="AX18" i="5"/>
  <c r="AW18" i="5"/>
  <c r="AY17" i="5"/>
  <c r="AX17" i="5"/>
  <c r="AW17" i="5"/>
  <c r="AY16" i="5"/>
  <c r="AX16" i="5"/>
  <c r="AW16" i="5"/>
  <c r="AY15" i="5"/>
  <c r="AX15" i="5"/>
  <c r="AW15" i="5"/>
  <c r="AY14" i="5"/>
  <c r="AX14" i="5"/>
  <c r="AW14" i="5"/>
  <c r="AY13" i="5"/>
  <c r="AX13" i="5"/>
  <c r="AW13" i="5"/>
  <c r="AY12" i="5"/>
  <c r="AX12" i="5"/>
  <c r="AW12" i="5"/>
  <c r="AY11" i="5"/>
  <c r="AX11" i="5"/>
  <c r="AW11" i="5"/>
  <c r="AY10" i="5"/>
  <c r="AX10" i="5"/>
  <c r="AW10" i="5"/>
  <c r="AY9" i="5"/>
  <c r="AX9" i="5"/>
  <c r="AW9" i="5"/>
  <c r="AY8" i="5"/>
  <c r="AX8" i="5"/>
  <c r="AW8" i="5"/>
  <c r="AY7" i="5"/>
  <c r="AX7" i="5"/>
  <c r="AW7" i="5"/>
  <c r="AY6" i="5"/>
  <c r="AX6" i="5"/>
  <c r="AW6" i="5"/>
  <c r="AY5" i="5"/>
  <c r="AX5" i="5"/>
  <c r="AW5" i="5"/>
  <c r="AF4" i="5"/>
  <c r="O5" i="17" s="1"/>
  <c r="AC4" i="5"/>
  <c r="H7" i="11" s="1"/>
  <c r="Z21" i="11" s="1"/>
  <c r="Y21" i="11" s="1"/>
  <c r="X4" i="5"/>
  <c r="M5" i="17" s="1"/>
  <c r="AL2" i="5"/>
  <c r="F1" i="5"/>
  <c r="R4" i="5"/>
  <c r="K6" i="11" s="1"/>
  <c r="Z18" i="11" s="1"/>
  <c r="Y18" i="11" s="1"/>
  <c r="M4" i="5"/>
  <c r="F4" i="5"/>
  <c r="AF1" i="5"/>
  <c r="AC1" i="5"/>
  <c r="H4" i="11" s="1"/>
  <c r="Z9" i="11" s="1"/>
  <c r="Y9" i="11" s="1"/>
  <c r="X1" i="5"/>
  <c r="R1" i="5"/>
  <c r="M2" i="11" s="1"/>
  <c r="Z3" i="11" s="1"/>
  <c r="Y3" i="11" s="1"/>
  <c r="C46" i="5" l="1"/>
  <c r="C42" i="5"/>
  <c r="C50" i="5"/>
  <c r="C47" i="5"/>
  <c r="C43" i="5"/>
  <c r="C39" i="5"/>
  <c r="C48" i="5"/>
  <c r="C44" i="5"/>
  <c r="C40" i="5"/>
  <c r="D35" i="5" s="1"/>
  <c r="C49" i="5"/>
  <c r="C45" i="5"/>
  <c r="C41" i="5"/>
  <c r="D36" i="5" s="1"/>
  <c r="U6" i="5"/>
  <c r="R5" i="5"/>
  <c r="K22" i="11" s="1"/>
  <c r="X5" i="5"/>
  <c r="F2" i="5"/>
  <c r="AC5" i="5"/>
  <c r="W25" i="5" s="1"/>
  <c r="J23" i="11" s="1"/>
  <c r="M1" i="5"/>
  <c r="H2" i="11" s="1"/>
  <c r="F3" i="5"/>
  <c r="M3" i="5"/>
  <c r="D5" i="11" s="1"/>
  <c r="Z12" i="11" s="1"/>
  <c r="Y12" i="11" s="1"/>
  <c r="AH19" i="5"/>
  <c r="AB19" i="5" s="1"/>
  <c r="AH9" i="5"/>
  <c r="AB9" i="5" s="1"/>
  <c r="Z11" i="5"/>
  <c r="T11" i="5" s="1"/>
  <c r="R15" i="5"/>
  <c r="L15" i="5" s="1"/>
  <c r="J17" i="5"/>
  <c r="AH18" i="5"/>
  <c r="AB18" i="5" s="1"/>
  <c r="AH8" i="5"/>
  <c r="AB8" i="5" s="1"/>
  <c r="Z10" i="5"/>
  <c r="T10" i="5" s="1"/>
  <c r="R12" i="5"/>
  <c r="L12" i="5" s="1"/>
  <c r="J16" i="5"/>
  <c r="C16" i="5" s="1"/>
  <c r="AH17" i="5"/>
  <c r="AB17" i="5" s="1"/>
  <c r="Z19" i="5"/>
  <c r="T19" i="5" s="1"/>
  <c r="Z9" i="5"/>
  <c r="T9" i="5" s="1"/>
  <c r="R11" i="5"/>
  <c r="L11" i="5" s="1"/>
  <c r="J15" i="5"/>
  <c r="AH16" i="5"/>
  <c r="AB16" i="5" s="1"/>
  <c r="Z18" i="5"/>
  <c r="T18" i="5" s="1"/>
  <c r="Z8" i="5"/>
  <c r="T8" i="5" s="1"/>
  <c r="R10" i="5"/>
  <c r="L10" i="5" s="1"/>
  <c r="J12" i="5"/>
  <c r="C12" i="5" s="1"/>
  <c r="AH15" i="5"/>
  <c r="AB15" i="5" s="1"/>
  <c r="Z17" i="5"/>
  <c r="T17" i="5" s="1"/>
  <c r="R19" i="5"/>
  <c r="L19" i="5" s="1"/>
  <c r="R9" i="5"/>
  <c r="L9" i="5" s="1"/>
  <c r="J11" i="5"/>
  <c r="AH12" i="5"/>
  <c r="AB12" i="5" s="1"/>
  <c r="Z16" i="5"/>
  <c r="T16" i="5" s="1"/>
  <c r="R18" i="5"/>
  <c r="L18" i="5" s="1"/>
  <c r="R8" i="5"/>
  <c r="L8" i="5" s="1"/>
  <c r="J10" i="5"/>
  <c r="AH11" i="5"/>
  <c r="AB11" i="5" s="1"/>
  <c r="Z15" i="5"/>
  <c r="T15" i="5" s="1"/>
  <c r="R17" i="5"/>
  <c r="L17" i="5" s="1"/>
  <c r="J19" i="5"/>
  <c r="J9" i="5"/>
  <c r="AH10" i="5"/>
  <c r="AB10" i="5" s="1"/>
  <c r="Z12" i="5"/>
  <c r="T12" i="5" s="1"/>
  <c r="R16" i="5"/>
  <c r="L16" i="5" s="1"/>
  <c r="J18" i="5"/>
  <c r="C18" i="5" s="1"/>
  <c r="J8" i="5"/>
  <c r="B19" i="11"/>
  <c r="K7" i="11"/>
  <c r="Z22" i="11" s="1"/>
  <c r="Y22" i="11" s="1"/>
  <c r="N5" i="17"/>
  <c r="D7" i="11"/>
  <c r="Z20" i="11" s="1"/>
  <c r="Y20" i="11" s="1"/>
  <c r="A5" i="17"/>
  <c r="D2" i="11"/>
  <c r="E34" i="11" s="1"/>
  <c r="E39" i="11" s="1"/>
  <c r="Q5" i="17"/>
  <c r="P6" i="11"/>
  <c r="Z19" i="11" s="1"/>
  <c r="Y19" i="11" s="1"/>
  <c r="P5" i="17"/>
  <c r="H6" i="11"/>
  <c r="Z17" i="11" s="1"/>
  <c r="Y17" i="11" s="1"/>
  <c r="E5" i="17"/>
  <c r="K4" i="11"/>
  <c r="Z10" i="11" s="1"/>
  <c r="Y10" i="11" s="1"/>
  <c r="P2" i="11"/>
  <c r="Z4" i="11" s="1"/>
  <c r="Y4" i="11" s="1"/>
  <c r="D5" i="17"/>
  <c r="Z28" i="5"/>
  <c r="S27" i="5" s="1"/>
  <c r="F5" i="17"/>
  <c r="R5" i="17"/>
  <c r="C5" i="17"/>
  <c r="O26" i="5" l="1"/>
  <c r="J24" i="11" s="1"/>
  <c r="C6" i="5"/>
  <c r="A6" i="5"/>
  <c r="C26" i="5"/>
  <c r="D26" i="5" s="1"/>
  <c r="C29" i="5"/>
  <c r="D29" i="5" s="1"/>
  <c r="C33" i="5"/>
  <c r="D33" i="5" s="1"/>
  <c r="C27" i="5"/>
  <c r="D27" i="5" s="1"/>
  <c r="C31" i="5"/>
  <c r="D31" i="5" s="1"/>
  <c r="C35" i="5"/>
  <c r="C36" i="5"/>
  <c r="C30" i="5"/>
  <c r="D30" i="5" s="1"/>
  <c r="C34" i="5"/>
  <c r="D34" i="5"/>
  <c r="C28" i="5"/>
  <c r="D28" i="5" s="1"/>
  <c r="C32" i="5"/>
  <c r="D32" i="5" s="1"/>
  <c r="AO5" i="17"/>
  <c r="C15" i="5"/>
  <c r="Y5" i="17"/>
  <c r="C10" i="5"/>
  <c r="AZ17" i="5"/>
  <c r="C17" i="5"/>
  <c r="W5" i="17"/>
  <c r="C9" i="5"/>
  <c r="AZ19" i="5"/>
  <c r="C19" i="5"/>
  <c r="A11" i="5"/>
  <c r="AM11" i="5" s="1"/>
  <c r="C11" i="5"/>
  <c r="A8" i="5"/>
  <c r="AM8" i="5" s="1"/>
  <c r="C8" i="5"/>
  <c r="J5" i="17"/>
  <c r="X3" i="5"/>
  <c r="K5" i="17" s="1"/>
  <c r="AC3" i="5"/>
  <c r="K5" i="11" s="1"/>
  <c r="Z14" i="11" s="1"/>
  <c r="Y14" i="11" s="1"/>
  <c r="R3" i="5"/>
  <c r="H5" i="11" s="1"/>
  <c r="Z13" i="11" s="1"/>
  <c r="Y13" i="11" s="1"/>
  <c r="AF3" i="5"/>
  <c r="L5" i="17" s="1"/>
  <c r="AY5" i="17"/>
  <c r="D25" i="5"/>
  <c r="B27" i="11" s="1"/>
  <c r="I5" i="17"/>
  <c r="D4" i="11"/>
  <c r="B34" i="11" s="1"/>
  <c r="B39" i="11" s="1"/>
  <c r="BI5" i="17"/>
  <c r="AZ32" i="5"/>
  <c r="AA12" i="5"/>
  <c r="AM38" i="5" s="1"/>
  <c r="AZ31" i="5"/>
  <c r="BA5" i="17"/>
  <c r="S17" i="5"/>
  <c r="AM41" i="5" s="1"/>
  <c r="AZ13" i="5"/>
  <c r="AZ44" i="5"/>
  <c r="S12" i="5"/>
  <c r="AM33" i="5" s="1"/>
  <c r="AE5" i="17"/>
  <c r="AA15" i="5"/>
  <c r="AM44" i="5" s="1"/>
  <c r="BK5" i="17"/>
  <c r="S19" i="5"/>
  <c r="AM43" i="5" s="1"/>
  <c r="AZ12" i="5"/>
  <c r="S11" i="5"/>
  <c r="AM32" i="5" s="1"/>
  <c r="K17" i="5"/>
  <c r="AM25" i="5" s="1"/>
  <c r="AM5" i="17"/>
  <c r="AZ11" i="5"/>
  <c r="AA16" i="5"/>
  <c r="AM45" i="5" s="1"/>
  <c r="AZ28" i="5"/>
  <c r="AZ36" i="5"/>
  <c r="CC5" i="17"/>
  <c r="S15" i="5"/>
  <c r="AM39" i="5" s="1"/>
  <c r="AZ43" i="5"/>
  <c r="AA17" i="5"/>
  <c r="AM46" i="5" s="1"/>
  <c r="CQ5" i="17"/>
  <c r="AZ29" i="5"/>
  <c r="AZ6" i="5"/>
  <c r="A9" i="5"/>
  <c r="AM9" i="5" s="1"/>
  <c r="CK5" i="17"/>
  <c r="AZ23" i="5"/>
  <c r="BE5" i="17"/>
  <c r="K18" i="5"/>
  <c r="AM26" i="5" s="1"/>
  <c r="BO5" i="17"/>
  <c r="AZ40" i="5"/>
  <c r="G1" i="18"/>
  <c r="AZ14" i="5"/>
  <c r="CI5" i="17"/>
  <c r="U5" i="17"/>
  <c r="K9" i="5"/>
  <c r="AM14" i="5" s="1"/>
  <c r="AS5" i="17"/>
  <c r="AG5" i="17"/>
  <c r="AZ5" i="5"/>
  <c r="AQ5" i="17"/>
  <c r="A16" i="5"/>
  <c r="AM19" i="5" s="1"/>
  <c r="AZ16" i="5"/>
  <c r="CV5" i="17"/>
  <c r="AZ35" i="5"/>
  <c r="CA5" i="17"/>
  <c r="CU5" i="17"/>
  <c r="AA19" i="5"/>
  <c r="AM48" i="5" s="1"/>
  <c r="AZ45" i="5"/>
  <c r="AZ8" i="5"/>
  <c r="AA5" i="17"/>
  <c r="K12" i="5"/>
  <c r="AM17" i="5" s="1"/>
  <c r="CX5" i="17"/>
  <c r="S18" i="5"/>
  <c r="AM42" i="5" s="1"/>
  <c r="AZ39" i="5"/>
  <c r="S5" i="17"/>
  <c r="D3" i="11"/>
  <c r="B8" i="11"/>
  <c r="AZ42" i="5"/>
  <c r="CO5" i="17"/>
  <c r="A19" i="5"/>
  <c r="AM22" i="5" s="1"/>
  <c r="K10" i="5"/>
  <c r="AM15" i="5" s="1"/>
  <c r="AZ30" i="5"/>
  <c r="AZ34" i="5"/>
  <c r="AC5" i="17"/>
  <c r="AA11" i="5"/>
  <c r="AM37" i="5" s="1"/>
  <c r="BY5" i="17"/>
  <c r="AI5" i="17"/>
  <c r="S10" i="5"/>
  <c r="AM31" i="5" s="1"/>
  <c r="AZ22" i="5"/>
  <c r="BM5" i="17"/>
  <c r="A17" i="5"/>
  <c r="AM20" i="5" s="1"/>
  <c r="AZ38" i="5"/>
  <c r="BS5" i="17"/>
  <c r="BQ5" i="17"/>
  <c r="AA8" i="5"/>
  <c r="AM34" i="5" s="1"/>
  <c r="BC5" i="17"/>
  <c r="CG5" i="17"/>
  <c r="AW5" i="17"/>
  <c r="AZ41" i="5"/>
  <c r="CM5" i="17"/>
  <c r="AZ7" i="5"/>
  <c r="I13" i="5"/>
  <c r="G13" i="5"/>
  <c r="A12" i="5"/>
  <c r="AM12" i="5" s="1"/>
  <c r="AZ9" i="5"/>
  <c r="J13" i="5"/>
  <c r="AK5" i="17"/>
  <c r="K11" i="5"/>
  <c r="AM16" i="5" s="1"/>
  <c r="H13" i="5"/>
  <c r="R24" i="5"/>
  <c r="A10" i="5"/>
  <c r="AM10" i="5" s="1"/>
  <c r="AF20" i="5"/>
  <c r="K15" i="5"/>
  <c r="AM23" i="5" s="1"/>
  <c r="P13" i="5"/>
  <c r="AU5" i="17"/>
  <c r="AG20" i="5"/>
  <c r="BU5" i="17"/>
  <c r="AZ26" i="5"/>
  <c r="K8" i="5"/>
  <c r="AM13" i="5" s="1"/>
  <c r="AA9" i="5"/>
  <c r="AM35" i="5" s="1"/>
  <c r="R13" i="5"/>
  <c r="AH13" i="5"/>
  <c r="AZ24" i="5"/>
  <c r="O20" i="5"/>
  <c r="W13" i="5"/>
  <c r="H20" i="5"/>
  <c r="P20" i="5"/>
  <c r="AZ20" i="5"/>
  <c r="W20" i="5"/>
  <c r="AE20" i="5"/>
  <c r="R20" i="5"/>
  <c r="O13" i="5"/>
  <c r="A18" i="5"/>
  <c r="AM21" i="5" s="1"/>
  <c r="AA10" i="5"/>
  <c r="AM36" i="5" s="1"/>
  <c r="CS5" i="17"/>
  <c r="BG5" i="17"/>
  <c r="S16" i="5"/>
  <c r="AM40" i="5" s="1"/>
  <c r="I20" i="5"/>
  <c r="Q20" i="5"/>
  <c r="Y13" i="5"/>
  <c r="Q13" i="5"/>
  <c r="K19" i="5"/>
  <c r="AM28" i="5" s="1"/>
  <c r="X13" i="5"/>
  <c r="Z20" i="5"/>
  <c r="AA18" i="5"/>
  <c r="AM47" i="5" s="1"/>
  <c r="AZ18" i="5"/>
  <c r="Z13" i="5"/>
  <c r="S9" i="5"/>
  <c r="AM30" i="5" s="1"/>
  <c r="AZ33" i="5"/>
  <c r="AZ10" i="5"/>
  <c r="S8" i="5"/>
  <c r="AM29" i="5" s="1"/>
  <c r="AZ15" i="5"/>
  <c r="AH20" i="5"/>
  <c r="AZ25" i="5"/>
  <c r="AF13" i="5"/>
  <c r="AG13" i="5"/>
  <c r="K16" i="5"/>
  <c r="AM24" i="5" s="1"/>
  <c r="B5" i="17"/>
  <c r="Y20" i="5"/>
  <c r="G20" i="5"/>
  <c r="AZ21" i="5"/>
  <c r="A15" i="5"/>
  <c r="AM18" i="5" s="1"/>
  <c r="AE13" i="5"/>
  <c r="BW5" i="17"/>
  <c r="X20" i="5"/>
  <c r="CE5" i="17"/>
  <c r="J20" i="5"/>
  <c r="AZ37" i="5"/>
  <c r="CW5" i="17"/>
  <c r="N22" i="11"/>
  <c r="DX5" i="17"/>
  <c r="G5" i="17" l="1"/>
  <c r="D6" i="11"/>
  <c r="Z16" i="11" s="1"/>
  <c r="Y16" i="11" s="1"/>
  <c r="H33" i="11"/>
  <c r="H38" i="11" s="1"/>
  <c r="H5" i="17"/>
  <c r="P5" i="11"/>
  <c r="Z15" i="11" s="1"/>
  <c r="Y15" i="11" s="1"/>
  <c r="Z8" i="11"/>
  <c r="Y8" i="11" s="1"/>
  <c r="B29" i="11"/>
  <c r="G28" i="11"/>
  <c r="DW5" i="17"/>
  <c r="DS5" i="17"/>
  <c r="DT5" i="17"/>
  <c r="DV5" i="17"/>
  <c r="DP5" i="17"/>
  <c r="G30" i="11"/>
  <c r="V20" i="11"/>
  <c r="J14" i="11" s="1"/>
  <c r="Q14" i="11" s="1"/>
  <c r="V12" i="11"/>
  <c r="B13" i="11" s="1"/>
  <c r="I13" i="11" s="1"/>
  <c r="V19" i="11"/>
  <c r="J13" i="11" s="1"/>
  <c r="K13" i="11" s="1"/>
  <c r="V13" i="11"/>
  <c r="B14" i="11" s="1"/>
  <c r="H14" i="11" s="1"/>
  <c r="C13" i="5"/>
  <c r="C20" i="5"/>
  <c r="DB5" i="17"/>
  <c r="AB13" i="5"/>
  <c r="V23" i="11"/>
  <c r="J17" i="11" s="1"/>
  <c r="P17" i="11" s="1"/>
  <c r="V14" i="11"/>
  <c r="B15" i="11" s="1"/>
  <c r="D15" i="11" s="1"/>
  <c r="V18" i="11"/>
  <c r="J12" i="11" s="1"/>
  <c r="K12" i="11" s="1"/>
  <c r="V17" i="11"/>
  <c r="B18" i="11" s="1"/>
  <c r="D18" i="11" s="1"/>
  <c r="V21" i="11"/>
  <c r="J15" i="11" s="1"/>
  <c r="K15" i="11" s="1"/>
  <c r="V11" i="11"/>
  <c r="B12" i="11" s="1"/>
  <c r="I12" i="11" s="1"/>
  <c r="V22" i="11"/>
  <c r="J16" i="11" s="1"/>
  <c r="K16" i="11" s="1"/>
  <c r="AB20" i="5"/>
  <c r="V15" i="11"/>
  <c r="B16" i="11" s="1"/>
  <c r="H16" i="11" s="1"/>
  <c r="V24" i="11"/>
  <c r="J18" i="11" s="1"/>
  <c r="L18" i="11" s="1"/>
  <c r="V16" i="11"/>
  <c r="B17" i="11" s="1"/>
  <c r="D17" i="11" s="1"/>
  <c r="AE25" i="5"/>
  <c r="AE26" i="5"/>
  <c r="DI5" i="17" s="1"/>
  <c r="Z27" i="5"/>
  <c r="M21" i="11" s="1"/>
  <c r="O27" i="5"/>
  <c r="O25" i="5" s="1"/>
  <c r="AE27" i="5"/>
  <c r="AA4" i="11" l="1"/>
  <c r="AE4" i="11" s="1"/>
  <c r="L13" i="5"/>
  <c r="AA10" i="11"/>
  <c r="AE10" i="11" s="1"/>
  <c r="AA8" i="11"/>
  <c r="AE8" i="11" s="1"/>
  <c r="T20" i="5"/>
  <c r="AA15" i="11"/>
  <c r="AE15" i="11" s="1"/>
  <c r="AA9" i="11"/>
  <c r="AE9" i="11" s="1"/>
  <c r="AA11" i="11"/>
  <c r="AE11" i="11" s="1"/>
  <c r="T13" i="5"/>
  <c r="L20" i="5"/>
  <c r="AA18" i="11"/>
  <c r="AE18" i="11" s="1"/>
  <c r="AA5" i="11"/>
  <c r="AE5" i="11" s="1"/>
  <c r="AA21" i="11"/>
  <c r="AE21" i="11" s="1"/>
  <c r="AA7" i="11"/>
  <c r="AE7" i="11" s="1"/>
  <c r="AA14" i="11"/>
  <c r="AE14" i="11" s="1"/>
  <c r="AA13" i="11"/>
  <c r="AE13" i="11" s="1"/>
  <c r="AA16" i="11"/>
  <c r="AE16" i="11" s="1"/>
  <c r="AA19" i="11"/>
  <c r="AE19" i="11" s="1"/>
  <c r="AA3" i="11"/>
  <c r="AE3" i="11" s="1"/>
  <c r="AA20" i="11"/>
  <c r="AE20" i="11" s="1"/>
  <c r="AA6" i="11"/>
  <c r="AE6" i="11" s="1"/>
  <c r="AA12" i="11"/>
  <c r="AE12" i="11" s="1"/>
  <c r="AA17" i="11"/>
  <c r="AE17" i="11" s="1"/>
  <c r="DQ5" i="17"/>
  <c r="DU5" i="17"/>
  <c r="G29" i="11"/>
  <c r="B28" i="11"/>
  <c r="B30" i="11"/>
  <c r="DR5" i="17"/>
  <c r="I14" i="11"/>
  <c r="C14" i="11"/>
  <c r="D14" i="11"/>
  <c r="Q13" i="11"/>
  <c r="D13" i="11"/>
  <c r="H13" i="11"/>
  <c r="T2" i="11" s="1"/>
  <c r="L14" i="11"/>
  <c r="L13" i="11"/>
  <c r="K14" i="11"/>
  <c r="P13" i="11"/>
  <c r="C13" i="11"/>
  <c r="P14" i="11"/>
  <c r="I18" i="11"/>
  <c r="P12" i="11"/>
  <c r="I17" i="11"/>
  <c r="C18" i="11"/>
  <c r="H18" i="11"/>
  <c r="I16" i="11"/>
  <c r="P16" i="11"/>
  <c r="I15" i="11"/>
  <c r="K17" i="11"/>
  <c r="C16" i="11"/>
  <c r="D12" i="11"/>
  <c r="Q17" i="11"/>
  <c r="P15" i="11"/>
  <c r="L15" i="11"/>
  <c r="Q18" i="11"/>
  <c r="Q15" i="11"/>
  <c r="C17" i="11"/>
  <c r="P18" i="11"/>
  <c r="D16" i="11"/>
  <c r="C15" i="11"/>
  <c r="C12" i="11"/>
  <c r="L12" i="11"/>
  <c r="L16" i="11"/>
  <c r="H12" i="11"/>
  <c r="T1" i="11" s="1"/>
  <c r="K18" i="11"/>
  <c r="H15" i="11"/>
  <c r="H17" i="11"/>
  <c r="L17" i="11"/>
  <c r="Q12" i="11"/>
  <c r="Q16" i="11"/>
  <c r="AH29" i="5"/>
  <c r="K21" i="11"/>
  <c r="F21" i="11"/>
  <c r="DH5" i="17"/>
  <c r="DJ5" i="17"/>
  <c r="Q21" i="11"/>
  <c r="CZ5" i="17"/>
  <c r="E24" i="11"/>
  <c r="U21" i="5" l="1"/>
  <c r="O28" i="5" s="1"/>
  <c r="O29" i="5" s="1"/>
  <c r="BX5" i="17"/>
  <c r="CL5" i="17"/>
  <c r="Z5" i="17"/>
  <c r="AD5" i="17"/>
  <c r="BJ5" i="17"/>
  <c r="BF5" i="17"/>
  <c r="BT5" i="17"/>
  <c r="AN5" i="17"/>
  <c r="CH5" i="17"/>
  <c r="AR5" i="17"/>
  <c r="CP5" i="17"/>
  <c r="AV5" i="17"/>
  <c r="CB5" i="17"/>
  <c r="AH5" i="17"/>
  <c r="BN5" i="17"/>
  <c r="CT5" i="17"/>
  <c r="AZ5" i="17"/>
  <c r="AL5" i="17"/>
  <c r="BR5" i="17"/>
  <c r="T5" i="17"/>
  <c r="CF5" i="17"/>
  <c r="X5" i="17"/>
  <c r="BD5" i="17"/>
  <c r="CJ5" i="17"/>
  <c r="AP5" i="17"/>
  <c r="BV5" i="17"/>
  <c r="AB5" i="17"/>
  <c r="AT5" i="17"/>
  <c r="AF5" i="17"/>
  <c r="BL5" i="17"/>
  <c r="CR5" i="17"/>
  <c r="AX5" i="17"/>
  <c r="CD5" i="17"/>
  <c r="BH5" i="17"/>
  <c r="CN5" i="17"/>
  <c r="BZ5" i="17"/>
  <c r="AJ5" i="17"/>
  <c r="BP5" i="17"/>
  <c r="V5" i="17"/>
  <c r="BB5" i="17"/>
  <c r="DK5" i="17"/>
  <c r="DA5" i="17"/>
  <c r="E23" i="11"/>
  <c r="DC5" i="17" l="1"/>
  <c r="E25" i="11"/>
  <c r="DD5" i="17"/>
  <c r="E26" i="11"/>
  <c r="F33" i="11" s="1"/>
  <c r="W29" i="5"/>
  <c r="DF5" i="17" s="1"/>
  <c r="AD29" i="5" l="1"/>
  <c r="DG5" i="17" l="1"/>
  <c r="F38" i="11"/>
</calcChain>
</file>

<file path=xl/sharedStrings.xml><?xml version="1.0" encoding="utf-8"?>
<sst xmlns="http://schemas.openxmlformats.org/spreadsheetml/2006/main" count="36536" uniqueCount="2337">
  <si>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</si>
  <si>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</si>
  <si>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</si>
  <si>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</si>
  <si>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</si>
  <si>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</si>
  <si>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</si>
  <si>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</si>
  <si>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</si>
  <si>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</si>
  <si>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</si>
  <si>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</si>
  <si>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</si>
  <si>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</si>
  <si>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</si>
  <si>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</si>
  <si>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</si>
  <si>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</si>
  <si>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</si>
  <si>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</si>
  <si>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</si>
  <si>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</si>
  <si>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</si>
  <si>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</si>
  <si>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</si>
  <si>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</si>
  <si>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</si>
  <si>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نوع الثانوية</t>
  </si>
  <si>
    <t>رمز المقرر</t>
  </si>
  <si>
    <t>اسم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</si>
  <si>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</si>
  <si>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</si>
  <si>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</si>
  <si>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</si>
  <si>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</si>
  <si>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</si>
  <si>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</si>
  <si>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</si>
  <si>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</si>
  <si>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</si>
  <si>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</si>
  <si>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</si>
  <si>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</si>
  <si>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</si>
  <si>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</si>
  <si>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</si>
  <si>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</si>
  <si>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</si>
  <si>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</si>
  <si>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</si>
  <si>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</si>
  <si>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</si>
  <si>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</si>
  <si>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سنة الشهادة</t>
  </si>
  <si>
    <t>محافظ الشهادة</t>
  </si>
  <si>
    <t>العنوان الدائم</t>
  </si>
  <si>
    <t>المحافظة</t>
  </si>
  <si>
    <t>ذوي الشهداء وجرحى الجيش العربي السوري</t>
  </si>
  <si>
    <t>رقم تدوير رسوم</t>
  </si>
  <si>
    <t>الرابعة</t>
  </si>
  <si>
    <t>حسين</t>
  </si>
  <si>
    <t>صالح</t>
  </si>
  <si>
    <t>عمر</t>
  </si>
  <si>
    <t>محمود</t>
  </si>
  <si>
    <t>مروان</t>
  </si>
  <si>
    <t>الرابعة حديث</t>
  </si>
  <si>
    <t>محمد</t>
  </si>
  <si>
    <t>سالم</t>
  </si>
  <si>
    <t>عدنان</t>
  </si>
  <si>
    <t>علي</t>
  </si>
  <si>
    <t>يوسف</t>
  </si>
  <si>
    <t>جمال</t>
  </si>
  <si>
    <t>صلاح</t>
  </si>
  <si>
    <t>محمد علي</t>
  </si>
  <si>
    <t>سليمان</t>
  </si>
  <si>
    <t>محمد فايز</t>
  </si>
  <si>
    <t>تيسير</t>
  </si>
  <si>
    <t>اسماعيل</t>
  </si>
  <si>
    <t>بشير</t>
  </si>
  <si>
    <t>عبد الرحمن</t>
  </si>
  <si>
    <t>محسن</t>
  </si>
  <si>
    <t>جميل</t>
  </si>
  <si>
    <t>جورج</t>
  </si>
  <si>
    <t>بسام</t>
  </si>
  <si>
    <t>محي الدين</t>
  </si>
  <si>
    <t>رفيق</t>
  </si>
  <si>
    <t>غسان</t>
  </si>
  <si>
    <t>حسن</t>
  </si>
  <si>
    <t>عباس</t>
  </si>
  <si>
    <t>عبد الرزاق</t>
  </si>
  <si>
    <t>ابراهيم</t>
  </si>
  <si>
    <t>انور</t>
  </si>
  <si>
    <t>فيصل</t>
  </si>
  <si>
    <t>محمد خير</t>
  </si>
  <si>
    <t>زياد</t>
  </si>
  <si>
    <t>سلمان</t>
  </si>
  <si>
    <t>عيسى</t>
  </si>
  <si>
    <t>ناصر</t>
  </si>
  <si>
    <t>نايف</t>
  </si>
  <si>
    <t>عصام</t>
  </si>
  <si>
    <t>توفيق</t>
  </si>
  <si>
    <t>موفق</t>
  </si>
  <si>
    <t>احمد</t>
  </si>
  <si>
    <t>يحيى</t>
  </si>
  <si>
    <t>خليل</t>
  </si>
  <si>
    <t>نذير</t>
  </si>
  <si>
    <t>منصور</t>
  </si>
  <si>
    <t>نزار</t>
  </si>
  <si>
    <t>فؤاد</t>
  </si>
  <si>
    <t>نضال</t>
  </si>
  <si>
    <t>صباح</t>
  </si>
  <si>
    <t>خالد</t>
  </si>
  <si>
    <t>عبد العزيز</t>
  </si>
  <si>
    <t>عبد الله</t>
  </si>
  <si>
    <t>منذر</t>
  </si>
  <si>
    <t>ماجد</t>
  </si>
  <si>
    <t>عبد المجيد</t>
  </si>
  <si>
    <t>مازن</t>
  </si>
  <si>
    <t>ايمن</t>
  </si>
  <si>
    <t>منير</t>
  </si>
  <si>
    <t>يونس</t>
  </si>
  <si>
    <t>مصطفى</t>
  </si>
  <si>
    <t>نبيل</t>
  </si>
  <si>
    <t>معن</t>
  </si>
  <si>
    <t>عماد</t>
  </si>
  <si>
    <t>هشام</t>
  </si>
  <si>
    <t>عبد</t>
  </si>
  <si>
    <t>موسى</t>
  </si>
  <si>
    <t>حبيب</t>
  </si>
  <si>
    <t>محمد بشار</t>
  </si>
  <si>
    <t>نادر</t>
  </si>
  <si>
    <t>رضوان</t>
  </si>
  <si>
    <t>فريد</t>
  </si>
  <si>
    <t>وليد</t>
  </si>
  <si>
    <t>سمير</t>
  </si>
  <si>
    <t>كمال</t>
  </si>
  <si>
    <t>نزيه</t>
  </si>
  <si>
    <t>غازي</t>
  </si>
  <si>
    <t>عبدو</t>
  </si>
  <si>
    <t>ممدوح</t>
  </si>
  <si>
    <t>فايز</t>
  </si>
  <si>
    <t>نور الدين</t>
  </si>
  <si>
    <t>جابر</t>
  </si>
  <si>
    <t>رياض</t>
  </si>
  <si>
    <t>امين</t>
  </si>
  <si>
    <t>فاروق</t>
  </si>
  <si>
    <t>عادل</t>
  </si>
  <si>
    <t>سليم</t>
  </si>
  <si>
    <t>هيثم</t>
  </si>
  <si>
    <t>شريف</t>
  </si>
  <si>
    <t>مفيد</t>
  </si>
  <si>
    <t>زهير</t>
  </si>
  <si>
    <t>محمد عيد</t>
  </si>
  <si>
    <t>جهاد</t>
  </si>
  <si>
    <t>عبد الكريم</t>
  </si>
  <si>
    <t>عبدالله</t>
  </si>
  <si>
    <t>عمار</t>
  </si>
  <si>
    <t>حسان</t>
  </si>
  <si>
    <t>سامي</t>
  </si>
  <si>
    <t>عبد اللطيف</t>
  </si>
  <si>
    <t>حمزه</t>
  </si>
  <si>
    <t>نصر</t>
  </si>
  <si>
    <t>صفوان</t>
  </si>
  <si>
    <t>فادي</t>
  </si>
  <si>
    <t>عبد الرحيم</t>
  </si>
  <si>
    <t>محمد بسام</t>
  </si>
  <si>
    <t>اسامه</t>
  </si>
  <si>
    <t>معتز</t>
  </si>
  <si>
    <t>عبد الغني</t>
  </si>
  <si>
    <t>محمد عدنان</t>
  </si>
  <si>
    <t>محمد وليد</t>
  </si>
  <si>
    <t>عثمان</t>
  </si>
  <si>
    <t>سامر</t>
  </si>
  <si>
    <t>ياسين</t>
  </si>
  <si>
    <t>عفيف</t>
  </si>
  <si>
    <t>محمد اديب</t>
  </si>
  <si>
    <t>بلال</t>
  </si>
  <si>
    <t>عبد الحميد</t>
  </si>
  <si>
    <t>عرفان</t>
  </si>
  <si>
    <t>سهام</t>
  </si>
  <si>
    <t>نهاد</t>
  </si>
  <si>
    <t>اتبع الخطوات التالية:</t>
  </si>
  <si>
    <t>الإستمارة وإطبع منها أربعة نسخ</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</si>
  <si>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</si>
  <si>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</si>
  <si>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</si>
  <si>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</si>
  <si>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</si>
  <si>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</si>
  <si>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</si>
  <si>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</si>
  <si>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</si>
  <si>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</si>
  <si>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</si>
  <si>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سجين</t>
  </si>
  <si>
    <t>رسم التسجيل</t>
  </si>
  <si>
    <t>عدد المقررات المسجلة لأول مرة</t>
  </si>
  <si>
    <t>عدد المقررات المسجلة للمرة الثانية</t>
  </si>
  <si>
    <t>عدد المواد الراسبة للمرة الأولى</t>
  </si>
  <si>
    <t>عدد المواد الراسبة للمرة الثانية</t>
  </si>
  <si>
    <t>مها</t>
  </si>
  <si>
    <t>ايمان</t>
  </si>
  <si>
    <t>سلوى</t>
  </si>
  <si>
    <t>مريم</t>
  </si>
  <si>
    <t>خلود</t>
  </si>
  <si>
    <t>سناء</t>
  </si>
  <si>
    <t>كوثر</t>
  </si>
  <si>
    <t>نجيبه</t>
  </si>
  <si>
    <t>وفاء</t>
  </si>
  <si>
    <t>ثناء</t>
  </si>
  <si>
    <t>يسرى</t>
  </si>
  <si>
    <t>ناديه</t>
  </si>
  <si>
    <t>رنده</t>
  </si>
  <si>
    <t>ميسون</t>
  </si>
  <si>
    <t>حليمه</t>
  </si>
  <si>
    <t>امال</t>
  </si>
  <si>
    <t>سميره</t>
  </si>
  <si>
    <t>نجوى</t>
  </si>
  <si>
    <t>زبيده</t>
  </si>
  <si>
    <t>منى</t>
  </si>
  <si>
    <t>سمر</t>
  </si>
  <si>
    <t>جميله</t>
  </si>
  <si>
    <t>عليا</t>
  </si>
  <si>
    <t>فاتنه</t>
  </si>
  <si>
    <t>خديجه</t>
  </si>
  <si>
    <t>رجاء</t>
  </si>
  <si>
    <t>هند</t>
  </si>
  <si>
    <t>حنان</t>
  </si>
  <si>
    <t>فاتن</t>
  </si>
  <si>
    <t>نوال</t>
  </si>
  <si>
    <t>زينب</t>
  </si>
  <si>
    <t>ميساء</t>
  </si>
  <si>
    <t>وداد</t>
  </si>
  <si>
    <t>هناء</t>
  </si>
  <si>
    <t>دلال</t>
  </si>
  <si>
    <t>فاطمه</t>
  </si>
  <si>
    <t>محاسن</t>
  </si>
  <si>
    <t>سلام</t>
  </si>
  <si>
    <t>سحر</t>
  </si>
  <si>
    <t>منيره</t>
  </si>
  <si>
    <t>قمر</t>
  </si>
  <si>
    <t>فهيمه</t>
  </si>
  <si>
    <t>ندى</t>
  </si>
  <si>
    <t>هيام</t>
  </si>
  <si>
    <t>كوكب</t>
  </si>
  <si>
    <t>سعاد</t>
  </si>
  <si>
    <t>امينه</t>
  </si>
  <si>
    <t>سوسن</t>
  </si>
  <si>
    <t>حياه</t>
  </si>
  <si>
    <t>سميحه</t>
  </si>
  <si>
    <t>عبير</t>
  </si>
  <si>
    <t>رغداء</t>
  </si>
  <si>
    <t>هيفاء</t>
  </si>
  <si>
    <t>فاطمة</t>
  </si>
  <si>
    <t>هدى</t>
  </si>
  <si>
    <t>مطيعه</t>
  </si>
  <si>
    <t>هاله</t>
  </si>
  <si>
    <t>انتصار</t>
  </si>
  <si>
    <t>بديعه</t>
  </si>
  <si>
    <t>نعيمه</t>
  </si>
  <si>
    <t>اميره</t>
  </si>
  <si>
    <t>غاده</t>
  </si>
  <si>
    <t>ربيعه</t>
  </si>
  <si>
    <t>صفاء</t>
  </si>
  <si>
    <t>باسمه</t>
  </si>
  <si>
    <t>ريما</t>
  </si>
  <si>
    <t>ابتسام</t>
  </si>
  <si>
    <t>سهيله</t>
  </si>
  <si>
    <t>الهام</t>
  </si>
  <si>
    <t>عائشه</t>
  </si>
  <si>
    <t>خوله</t>
  </si>
  <si>
    <t>بشرى</t>
  </si>
  <si>
    <t>ليلى</t>
  </si>
  <si>
    <t>لينا</t>
  </si>
  <si>
    <t>نبيله</t>
  </si>
  <si>
    <t>سعده</t>
  </si>
  <si>
    <t>فطيم</t>
  </si>
  <si>
    <t>هديه</t>
  </si>
  <si>
    <t>فوزيه</t>
  </si>
  <si>
    <t>امل</t>
  </si>
  <si>
    <t>ناديا</t>
  </si>
  <si>
    <t>حميده</t>
  </si>
  <si>
    <t>عزيزه</t>
  </si>
  <si>
    <t>ملك</t>
  </si>
  <si>
    <t>امنه</t>
  </si>
  <si>
    <t>سليمه</t>
  </si>
  <si>
    <t>اسد</t>
  </si>
  <si>
    <t>مياده</t>
  </si>
  <si>
    <t>مي</t>
  </si>
  <si>
    <t>ناريمان</t>
  </si>
  <si>
    <t>روضه</t>
  </si>
  <si>
    <t>فريال</t>
  </si>
  <si>
    <t>رانيا</t>
  </si>
  <si>
    <t>سهير</t>
  </si>
  <si>
    <t>ساميه</t>
  </si>
  <si>
    <t>غصون</t>
  </si>
  <si>
    <t>مؤمنه</t>
  </si>
  <si>
    <t>منيفه</t>
  </si>
  <si>
    <t>فاديا</t>
  </si>
  <si>
    <t>روعه</t>
  </si>
  <si>
    <t>رنا</t>
  </si>
  <si>
    <t>عائده</t>
  </si>
  <si>
    <t>ريم</t>
  </si>
  <si>
    <t>سوزان</t>
  </si>
  <si>
    <t>عفاف</t>
  </si>
  <si>
    <t>لميس</t>
  </si>
  <si>
    <t>نوره</t>
  </si>
  <si>
    <t>ازدهار</t>
  </si>
  <si>
    <t>عواطف</t>
  </si>
  <si>
    <t>حسناء</t>
  </si>
  <si>
    <t>محمد منير</t>
  </si>
  <si>
    <t>نداء</t>
  </si>
  <si>
    <t>زهور</t>
  </si>
  <si>
    <t>عدويه</t>
  </si>
  <si>
    <t>المقرر المسجل للمرة الأولى</t>
  </si>
  <si>
    <t>المقرر المسجل للمرة الثانية</t>
  </si>
  <si>
    <t>المقرر المسجل لاكثر من مرة</t>
  </si>
  <si>
    <t/>
  </si>
  <si>
    <t>place of birth</t>
  </si>
  <si>
    <t>Mother Name</t>
  </si>
  <si>
    <t>Father Name</t>
  </si>
  <si>
    <t>Full Name</t>
  </si>
  <si>
    <t>مكان ورقم القيد</t>
  </si>
  <si>
    <t>لا</t>
  </si>
  <si>
    <t>نعم</t>
  </si>
  <si>
    <t>دمشق</t>
  </si>
  <si>
    <t>علمي</t>
  </si>
  <si>
    <t>ريف دمشق</t>
  </si>
  <si>
    <t>حلب</t>
  </si>
  <si>
    <t>حمص</t>
  </si>
  <si>
    <t>حماة</t>
  </si>
  <si>
    <t>اللاذقية</t>
  </si>
  <si>
    <t>رقم الموبايل</t>
  </si>
  <si>
    <t>طرطوس</t>
  </si>
  <si>
    <t>إدلب</t>
  </si>
  <si>
    <t>نوع الشهادة الثانوية</t>
  </si>
  <si>
    <t>السويداء</t>
  </si>
  <si>
    <t>القنيطرة</t>
  </si>
  <si>
    <t>درعا</t>
  </si>
  <si>
    <t>الحسكة</t>
  </si>
  <si>
    <t>دير الزور</t>
  </si>
  <si>
    <t>الرقة</t>
  </si>
  <si>
    <t>ذكر</t>
  </si>
  <si>
    <t>أنثى</t>
  </si>
  <si>
    <t>العربية السورية</t>
  </si>
  <si>
    <t>أدبي</t>
  </si>
  <si>
    <t>محمد كمال</t>
  </si>
  <si>
    <t>الفلسطينية السورية</t>
  </si>
  <si>
    <t>اللبنانية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</si>
  <si>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</si>
  <si>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</si>
  <si>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</si>
  <si>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</si>
  <si>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</si>
  <si>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</si>
  <si>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</si>
  <si>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</si>
  <si>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</si>
  <si>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</si>
  <si>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</si>
  <si>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</si>
  <si>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</si>
  <si>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</si>
  <si>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</si>
  <si>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</si>
  <si>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</si>
  <si>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</si>
  <si>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</si>
  <si>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حامد</t>
  </si>
  <si>
    <t>طه</t>
  </si>
  <si>
    <t>خديجة</t>
  </si>
  <si>
    <t>دعد</t>
  </si>
  <si>
    <t>فارس</t>
  </si>
  <si>
    <t>تغريد</t>
  </si>
  <si>
    <t>اميرة</t>
  </si>
  <si>
    <t>محمد امين</t>
  </si>
  <si>
    <t>ياسر</t>
  </si>
  <si>
    <t>محمد ياسر</t>
  </si>
  <si>
    <t>جورجيت</t>
  </si>
  <si>
    <t>محمد فواز</t>
  </si>
  <si>
    <t>دنيا</t>
  </si>
  <si>
    <t>عائشة</t>
  </si>
  <si>
    <t>غالب</t>
  </si>
  <si>
    <t>فلك</t>
  </si>
  <si>
    <t>اكرم</t>
  </si>
  <si>
    <t>هايل</t>
  </si>
  <si>
    <t>حافظ</t>
  </si>
  <si>
    <t>صبحي</t>
  </si>
  <si>
    <t>فايزة</t>
  </si>
  <si>
    <t>رمزيه</t>
  </si>
  <si>
    <t>رابعه</t>
  </si>
  <si>
    <t>حاتم</t>
  </si>
  <si>
    <t>جهان</t>
  </si>
  <si>
    <t>وفيق</t>
  </si>
  <si>
    <t>نواف</t>
  </si>
  <si>
    <t>نجاح</t>
  </si>
  <si>
    <t>اسعد</t>
  </si>
  <si>
    <t>طاهر</t>
  </si>
  <si>
    <t>خيريه</t>
  </si>
  <si>
    <t>فهميه</t>
  </si>
  <si>
    <t>حياة</t>
  </si>
  <si>
    <t>ريمه</t>
  </si>
  <si>
    <t>سعيد</t>
  </si>
  <si>
    <t>نجيب</t>
  </si>
  <si>
    <t>نجم</t>
  </si>
  <si>
    <t>حسني</t>
  </si>
  <si>
    <t>رباح</t>
  </si>
  <si>
    <t>رشيد</t>
  </si>
  <si>
    <t>احلام</t>
  </si>
  <si>
    <t>رسميه</t>
  </si>
  <si>
    <t>زكريا</t>
  </si>
  <si>
    <t>منتهى</t>
  </si>
  <si>
    <t>حمزة</t>
  </si>
  <si>
    <t>هاني</t>
  </si>
  <si>
    <t>قاسم</t>
  </si>
  <si>
    <t>هنادي</t>
  </si>
  <si>
    <t>حمود</t>
  </si>
  <si>
    <t>زكيه</t>
  </si>
  <si>
    <t>نسرين</t>
  </si>
  <si>
    <t>مهند</t>
  </si>
  <si>
    <t>اميمه</t>
  </si>
  <si>
    <t>رمضان</t>
  </si>
  <si>
    <t>جمانه</t>
  </si>
  <si>
    <t>جاسم</t>
  </si>
  <si>
    <t>حمده</t>
  </si>
  <si>
    <t>صبحيه</t>
  </si>
  <si>
    <t>عبد السلام</t>
  </si>
  <si>
    <t>لما</t>
  </si>
  <si>
    <t>الثالثة</t>
  </si>
  <si>
    <t>الأولى</t>
  </si>
  <si>
    <t>الثانية</t>
  </si>
  <si>
    <t>الثالثة حديث</t>
  </si>
  <si>
    <t>الثانية حديث</t>
  </si>
  <si>
    <t>خلف</t>
  </si>
  <si>
    <t>نعيم</t>
  </si>
  <si>
    <t>صلاح الدين</t>
  </si>
  <si>
    <t>محمد حسن</t>
  </si>
  <si>
    <t>مرعي</t>
  </si>
  <si>
    <t>طلال</t>
  </si>
  <si>
    <t>احسان</t>
  </si>
  <si>
    <t>غازيه</t>
  </si>
  <si>
    <t>ناجيه</t>
  </si>
  <si>
    <t>اياد</t>
  </si>
  <si>
    <t>بهجت</t>
  </si>
  <si>
    <t>ماجده</t>
  </si>
  <si>
    <t>انصاف</t>
  </si>
  <si>
    <t>اسيمه</t>
  </si>
  <si>
    <t>رفعت</t>
  </si>
  <si>
    <t>بهيره</t>
  </si>
  <si>
    <t>رامز</t>
  </si>
  <si>
    <t>ماهر</t>
  </si>
  <si>
    <t>منال</t>
  </si>
  <si>
    <t>شبلي</t>
  </si>
  <si>
    <t>رويده</t>
  </si>
  <si>
    <t>طارق</t>
  </si>
  <si>
    <t>انعام</t>
  </si>
  <si>
    <t>نديم</t>
  </si>
  <si>
    <t>رافت</t>
  </si>
  <si>
    <t>وائل</t>
  </si>
  <si>
    <t>فريز</t>
  </si>
  <si>
    <t>بثينه</t>
  </si>
  <si>
    <t>حمد</t>
  </si>
  <si>
    <t>لمى</t>
  </si>
  <si>
    <t>سميه</t>
  </si>
  <si>
    <t>آمال</t>
  </si>
  <si>
    <t>رضيه</t>
  </si>
  <si>
    <t>حسام</t>
  </si>
  <si>
    <t>مجد</t>
  </si>
  <si>
    <t>باسم</t>
  </si>
  <si>
    <t>فيروز</t>
  </si>
  <si>
    <t>فريده</t>
  </si>
  <si>
    <t>عامر</t>
  </si>
  <si>
    <t>سوريه</t>
  </si>
  <si>
    <t>ديب</t>
  </si>
  <si>
    <t>طالب</t>
  </si>
  <si>
    <t>عيده</t>
  </si>
  <si>
    <t>فايزه</t>
  </si>
  <si>
    <t>علي علي</t>
  </si>
  <si>
    <t>رولا</t>
  </si>
  <si>
    <t>حسنا</t>
  </si>
  <si>
    <t>رانيه</t>
  </si>
  <si>
    <t>عقل</t>
  </si>
  <si>
    <t>كريستين يوسف</t>
  </si>
  <si>
    <t>وفيقه</t>
  </si>
  <si>
    <t>حيدر</t>
  </si>
  <si>
    <t>هاشم</t>
  </si>
  <si>
    <t>صبا</t>
  </si>
  <si>
    <t>هالا</t>
  </si>
  <si>
    <t>بتول</t>
  </si>
  <si>
    <t>مالك</t>
  </si>
  <si>
    <t>عبد الناصر</t>
  </si>
  <si>
    <t>فدوى</t>
  </si>
  <si>
    <t>أحمد</t>
  </si>
  <si>
    <t>ليلا</t>
  </si>
  <si>
    <t>ثائر</t>
  </si>
  <si>
    <t>ورده</t>
  </si>
  <si>
    <t>أمل</t>
  </si>
  <si>
    <t>جمعه</t>
  </si>
  <si>
    <t>شاديه</t>
  </si>
  <si>
    <t>اسما</t>
  </si>
  <si>
    <t>لمياء</t>
  </si>
  <si>
    <t>غيداء</t>
  </si>
  <si>
    <t>ميرنا</t>
  </si>
  <si>
    <t>زكي</t>
  </si>
  <si>
    <t>عهد</t>
  </si>
  <si>
    <t>شذى</t>
  </si>
  <si>
    <t>لينده</t>
  </si>
  <si>
    <t>عبد الفتاح</t>
  </si>
  <si>
    <t>فاديه</t>
  </si>
  <si>
    <t>تركيه</t>
  </si>
  <si>
    <t>عبدالكريم</t>
  </si>
  <si>
    <t>هلال</t>
  </si>
  <si>
    <t>ليندا</t>
  </si>
  <si>
    <t>غفران</t>
  </si>
  <si>
    <t>ابتهاج</t>
  </si>
  <si>
    <t>معروف</t>
  </si>
  <si>
    <t>سيده</t>
  </si>
  <si>
    <t>ختام</t>
  </si>
  <si>
    <t>ازهار</t>
  </si>
  <si>
    <t>حنا</t>
  </si>
  <si>
    <t>نعمات</t>
  </si>
  <si>
    <t>عوض</t>
  </si>
  <si>
    <t>محمد زياد</t>
  </si>
  <si>
    <t>نادره</t>
  </si>
  <si>
    <t>محمد نبيل</t>
  </si>
  <si>
    <t>ناهد</t>
  </si>
  <si>
    <t>نهلا</t>
  </si>
  <si>
    <t>فداء</t>
  </si>
  <si>
    <t>فتون</t>
  </si>
  <si>
    <t>محمد زهير</t>
  </si>
  <si>
    <t>بارعه</t>
  </si>
  <si>
    <t>محمد هشام</t>
  </si>
  <si>
    <t>محمد ماهر</t>
  </si>
  <si>
    <t>محمد ايمن</t>
  </si>
  <si>
    <t>اماني</t>
  </si>
  <si>
    <t>محمد نزار</t>
  </si>
  <si>
    <t>اديب</t>
  </si>
  <si>
    <t xml:space="preserve">ريم </t>
  </si>
  <si>
    <t>وصال</t>
  </si>
  <si>
    <t>محمد عمار</t>
  </si>
  <si>
    <t>رزان</t>
  </si>
  <si>
    <t>ميرفت</t>
  </si>
  <si>
    <t>وجدان</t>
  </si>
  <si>
    <t>جانيت</t>
  </si>
  <si>
    <t>افتكار</t>
  </si>
  <si>
    <t>هزاع</t>
  </si>
  <si>
    <t>اسامة</t>
  </si>
  <si>
    <t>سعود</t>
  </si>
  <si>
    <t>رندة</t>
  </si>
  <si>
    <t>التونسية</t>
  </si>
  <si>
    <t>رسم فصول الانقطاع</t>
  </si>
  <si>
    <t>رسم المقررات</t>
  </si>
  <si>
    <t>ملاحظة: عن كل فصل انقطاع رسم /15000 ل.س/</t>
  </si>
  <si>
    <t>العاملين في وزارة التعليم العالي والمؤسسات والجامعات التابعة لها وأبنائهم</t>
  </si>
  <si>
    <t>وثيقة وفاة  صادرة عن مكتب الشهداء</t>
  </si>
  <si>
    <t>طابع هلال احمر
25  ل .س</t>
  </si>
  <si>
    <t xml:space="preserve">طابع مالي
 30  ل.س   </t>
  </si>
  <si>
    <t>رسم الانقطاع</t>
  </si>
  <si>
    <t>الفصل الثاني 2018-2019</t>
  </si>
  <si>
    <t>الفصول التي انقطع فيها عن التسجيل وسدد رسومها</t>
  </si>
  <si>
    <t>جميلة</t>
  </si>
  <si>
    <t>هالة</t>
  </si>
  <si>
    <t>حمدان</t>
  </si>
  <si>
    <t>صبري</t>
  </si>
  <si>
    <t>امنة</t>
  </si>
  <si>
    <t>نوى</t>
  </si>
  <si>
    <t>غير سورية</t>
  </si>
  <si>
    <t>شرعية</t>
  </si>
  <si>
    <t>الفصل الأول 2018-2019</t>
  </si>
  <si>
    <t>الفصل الأول 2019-2020</t>
  </si>
  <si>
    <t>الفصل الثاني 2020-2021</t>
  </si>
  <si>
    <t>رسوم المحتفظ بها بسبب الإيقاف</t>
  </si>
  <si>
    <t>طابع بحث علمي
25ل.س</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</si>
  <si>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</si>
  <si>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عبد الوهاب</t>
  </si>
  <si>
    <t>رمزه</t>
  </si>
  <si>
    <t>مستنفذ</t>
  </si>
  <si>
    <t>الفصل الأول 2020-2021</t>
  </si>
  <si>
    <t>أدخل الرقم الإمتحاني</t>
  </si>
  <si>
    <t>الثانوية</t>
  </si>
  <si>
    <t>01</t>
  </si>
  <si>
    <t>02</t>
  </si>
  <si>
    <t>الأولى حديث</t>
  </si>
  <si>
    <t>03</t>
  </si>
  <si>
    <t>رقم جواز السفر لغير السوريين</t>
  </si>
  <si>
    <t>رقم الهاتف</t>
  </si>
  <si>
    <t>06</t>
  </si>
  <si>
    <t>04</t>
  </si>
  <si>
    <t>05</t>
  </si>
  <si>
    <t>07</t>
  </si>
  <si>
    <t>08</t>
  </si>
  <si>
    <t xml:space="preserve">اليمنية </t>
  </si>
  <si>
    <t>09</t>
  </si>
  <si>
    <t>10</t>
  </si>
  <si>
    <t>11</t>
  </si>
  <si>
    <t>12</t>
  </si>
  <si>
    <t>13</t>
  </si>
  <si>
    <t>14</t>
  </si>
  <si>
    <t>15</t>
  </si>
  <si>
    <t>16</t>
  </si>
  <si>
    <t>غير سوري</t>
  </si>
  <si>
    <t>رقم الإيقاف</t>
  </si>
  <si>
    <t>تدوير الرسوم</t>
  </si>
  <si>
    <t>الفلسطينية</t>
  </si>
  <si>
    <t>الإيرانية</t>
  </si>
  <si>
    <t>المصرية</t>
  </si>
  <si>
    <t>المغربية</t>
  </si>
  <si>
    <t>الأفغانية</t>
  </si>
  <si>
    <t>التركية</t>
  </si>
  <si>
    <t>سلوفاكية</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</si>
  <si>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</si>
  <si>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</si>
  <si>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</si>
  <si>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</si>
  <si>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</si>
  <si>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</si>
  <si>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</si>
  <si>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</si>
  <si>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</si>
  <si>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</si>
  <si>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</si>
  <si>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</si>
  <si>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عامها:</t>
  </si>
  <si>
    <t>الموبايل:</t>
  </si>
  <si>
    <t>الهاتف:</t>
  </si>
  <si>
    <t>الرسوم المدورة</t>
  </si>
  <si>
    <t>الرسوم</t>
  </si>
  <si>
    <t>البيانات باللغة الإنكليزية</t>
  </si>
  <si>
    <t>رسم فصل الانقطاع</t>
  </si>
  <si>
    <t>رسم تسجيل سنوي</t>
  </si>
  <si>
    <t>محرز</t>
  </si>
  <si>
    <t>الجزائرية</t>
  </si>
  <si>
    <t>السودانية</t>
  </si>
  <si>
    <t>عبدالعزيز</t>
  </si>
  <si>
    <t>محمد طارق</t>
  </si>
  <si>
    <t>محمد نذير</t>
  </si>
  <si>
    <t>ناهده</t>
  </si>
  <si>
    <t>بدور</t>
  </si>
  <si>
    <t>محمد سعيد</t>
  </si>
  <si>
    <t>كامل</t>
  </si>
  <si>
    <t>سميرة</t>
  </si>
  <si>
    <t>محمد سامر</t>
  </si>
  <si>
    <t>عمران</t>
  </si>
  <si>
    <t>منار</t>
  </si>
  <si>
    <t>سلمى</t>
  </si>
  <si>
    <t>سلطان</t>
  </si>
  <si>
    <t>أنور</t>
  </si>
  <si>
    <t>محمد ناصر</t>
  </si>
  <si>
    <t>نور الهدى</t>
  </si>
  <si>
    <t>نجاة</t>
  </si>
  <si>
    <t>لينه</t>
  </si>
  <si>
    <t>لطيفة</t>
  </si>
  <si>
    <t>A</t>
  </si>
  <si>
    <t>الفصل الأول 2021-2022</t>
  </si>
  <si>
    <t>في حال وجود أي خطأ يمكنك التعديل من هنا</t>
  </si>
  <si>
    <t>الاستنفاذ</t>
  </si>
  <si>
    <t>بدر</t>
  </si>
  <si>
    <t>محمد مأمون</t>
  </si>
  <si>
    <t>ناهي</t>
  </si>
  <si>
    <t>شاهين</t>
  </si>
  <si>
    <t>بهيج</t>
  </si>
  <si>
    <t>ميشيل</t>
  </si>
  <si>
    <t>شكري</t>
  </si>
  <si>
    <t>هبا</t>
  </si>
  <si>
    <t>ترفه</t>
  </si>
  <si>
    <t>عماد الدين</t>
  </si>
  <si>
    <t>صفيه</t>
  </si>
  <si>
    <t>محمد سمير</t>
  </si>
  <si>
    <t>عبد الهادي</t>
  </si>
  <si>
    <t>محمد رياض</t>
  </si>
  <si>
    <t>دياب</t>
  </si>
  <si>
    <t>فاتح</t>
  </si>
  <si>
    <t>محمد خالد</t>
  </si>
  <si>
    <t>عبد القادر</t>
  </si>
  <si>
    <t>ربيع</t>
  </si>
  <si>
    <t>معين</t>
  </si>
  <si>
    <t>شفيقه</t>
  </si>
  <si>
    <t>نازك</t>
  </si>
  <si>
    <t>لطفي</t>
  </si>
  <si>
    <t>شاهر</t>
  </si>
  <si>
    <t>ريم السعدي</t>
  </si>
  <si>
    <t>نهى</t>
  </si>
  <si>
    <t>محمد حسان</t>
  </si>
  <si>
    <t>محمد غياث</t>
  </si>
  <si>
    <t>محمد عماد</t>
  </si>
  <si>
    <t>محمد ياسين</t>
  </si>
  <si>
    <t>ثابت</t>
  </si>
  <si>
    <t>واصف</t>
  </si>
  <si>
    <t>زينب سليمان</t>
  </si>
  <si>
    <t>منيف</t>
  </si>
  <si>
    <t>محمد جمال</t>
  </si>
  <si>
    <t>محمدخير</t>
  </si>
  <si>
    <t>نصوح</t>
  </si>
  <si>
    <t>احمد راتب</t>
  </si>
  <si>
    <t>محمد غسان</t>
  </si>
  <si>
    <t>شاكر</t>
  </si>
  <si>
    <t>لميا</t>
  </si>
  <si>
    <t>رئيف</t>
  </si>
  <si>
    <t>نبال</t>
  </si>
  <si>
    <t>محمد سليم</t>
  </si>
  <si>
    <t>جرجس</t>
  </si>
  <si>
    <t>زاهيه</t>
  </si>
  <si>
    <t>شيرين</t>
  </si>
  <si>
    <t>محمد مازن</t>
  </si>
  <si>
    <t>عزيز</t>
  </si>
  <si>
    <t>سناء حسن</t>
  </si>
  <si>
    <t>رشا</t>
  </si>
  <si>
    <t>اديبه</t>
  </si>
  <si>
    <t>هبه سليمان</t>
  </si>
  <si>
    <t>حوريه</t>
  </si>
  <si>
    <t>نهيله</t>
  </si>
  <si>
    <t>نظير</t>
  </si>
  <si>
    <t>محمد صفوح</t>
  </si>
  <si>
    <t>يعقوب</t>
  </si>
  <si>
    <t>ميشلين الخوري</t>
  </si>
  <si>
    <t>فائزه</t>
  </si>
  <si>
    <t>رمزي</t>
  </si>
  <si>
    <t>محمد امير</t>
  </si>
  <si>
    <t>ميادة</t>
  </si>
  <si>
    <t>دانيا الابراهيم</t>
  </si>
  <si>
    <t>محمد هيثم</t>
  </si>
  <si>
    <t>الفصل الثاني 2021-2022</t>
  </si>
  <si>
    <t>علي الحسين</t>
  </si>
  <si>
    <t>بهيه</t>
  </si>
  <si>
    <t>آمنه</t>
  </si>
  <si>
    <t>عناية</t>
  </si>
  <si>
    <t>سيف الدين</t>
  </si>
  <si>
    <t>نور حسون</t>
  </si>
  <si>
    <t>جاكلين</t>
  </si>
  <si>
    <t>عبد و</t>
  </si>
  <si>
    <t>نوفه</t>
  </si>
  <si>
    <t>اسعاف</t>
  </si>
  <si>
    <t>فرح سلطان</t>
  </si>
  <si>
    <t>محمد اشرف</t>
  </si>
  <si>
    <t>نجاه</t>
  </si>
  <si>
    <t>هيا ابو شعر</t>
  </si>
  <si>
    <t>نبيلا</t>
  </si>
  <si>
    <t>رابيه</t>
  </si>
  <si>
    <t>لما الصفدي</t>
  </si>
  <si>
    <t>نهيده</t>
  </si>
  <si>
    <t>يسره</t>
  </si>
  <si>
    <t>فوزه</t>
  </si>
  <si>
    <t>اروى</t>
  </si>
  <si>
    <t>نايفه</t>
  </si>
  <si>
    <t>خضره</t>
  </si>
  <si>
    <t>رولا عليمي</t>
  </si>
  <si>
    <t>محمد منار</t>
  </si>
  <si>
    <t>لينا مشمش</t>
  </si>
  <si>
    <t>مسره</t>
  </si>
  <si>
    <t>فخريه</t>
  </si>
  <si>
    <t>براءه</t>
  </si>
  <si>
    <t>رانيا شتيوي</t>
  </si>
  <si>
    <t>مروه عمران</t>
  </si>
  <si>
    <t>محمد يسار</t>
  </si>
  <si>
    <t>منا</t>
  </si>
  <si>
    <t>موريس</t>
  </si>
  <si>
    <t>مهند شام</t>
  </si>
  <si>
    <t>روان عبد الدائم</t>
  </si>
  <si>
    <t>فتحية</t>
  </si>
  <si>
    <t>شهرزاد</t>
  </si>
  <si>
    <t>عزو</t>
  </si>
  <si>
    <t>سنيه</t>
  </si>
  <si>
    <t>عبد الغفور</t>
  </si>
  <si>
    <t>نجات</t>
  </si>
  <si>
    <t>محمد جمعه</t>
  </si>
  <si>
    <t>دينا</t>
  </si>
  <si>
    <t>سامي القباني</t>
  </si>
  <si>
    <t>احمد حسن</t>
  </si>
  <si>
    <t>محمد فؤاد</t>
  </si>
  <si>
    <t>عبد ه</t>
  </si>
  <si>
    <t>سراء محمد</t>
  </si>
  <si>
    <t>دعاء راجحه</t>
  </si>
  <si>
    <t>جودي رعدون</t>
  </si>
  <si>
    <t>مجدي الشايب</t>
  </si>
  <si>
    <t>رفاه مهره</t>
  </si>
  <si>
    <t>رامي العبار</t>
  </si>
  <si>
    <t>زينب احمد</t>
  </si>
  <si>
    <t>مهى غياض</t>
  </si>
  <si>
    <t>عرفات</t>
  </si>
  <si>
    <t>منه</t>
  </si>
  <si>
    <t>علاء نوفل</t>
  </si>
  <si>
    <t>مالك العلي</t>
  </si>
  <si>
    <t>سلام الاحمد</t>
  </si>
  <si>
    <t>فخري</t>
  </si>
  <si>
    <t>نور عاصي</t>
  </si>
  <si>
    <t>منار حسون</t>
  </si>
  <si>
    <t>مرح طرابلسي</t>
  </si>
  <si>
    <t>رفيا</t>
  </si>
  <si>
    <t>رهف سليمان</t>
  </si>
  <si>
    <t>خديجه عزمت</t>
  </si>
  <si>
    <t>محمد احسان</t>
  </si>
  <si>
    <t>عبد النبي</t>
  </si>
  <si>
    <t>جابر نعيم</t>
  </si>
  <si>
    <t>اسماء موسى</t>
  </si>
  <si>
    <t>رولا قطيش</t>
  </si>
  <si>
    <t>رغد عوض</t>
  </si>
  <si>
    <t>هزار فياض</t>
  </si>
  <si>
    <t>ياسمين سلوم</t>
  </si>
  <si>
    <t>ياسمين حنتيته</t>
  </si>
  <si>
    <t>ياسر البيطار</t>
  </si>
  <si>
    <t>يارا طرابيه</t>
  </si>
  <si>
    <t>ولاء الشحادات</t>
  </si>
  <si>
    <t>وفاء عاشور</t>
  </si>
  <si>
    <t>بدرية</t>
  </si>
  <si>
    <t>هبه شاهين</t>
  </si>
  <si>
    <t>محمدفهد</t>
  </si>
  <si>
    <t>نهى ابو فاشة</t>
  </si>
  <si>
    <t>نصر الله الخلف</t>
  </si>
  <si>
    <t>مبارك</t>
  </si>
  <si>
    <t>نسرين شاهين</t>
  </si>
  <si>
    <t>نبراس ديوب</t>
  </si>
  <si>
    <t>لؤى</t>
  </si>
  <si>
    <t>مروه الصباغ</t>
  </si>
  <si>
    <t>محمد الجراد</t>
  </si>
  <si>
    <t>مالك الخيوتي</t>
  </si>
  <si>
    <t>لين نصر</t>
  </si>
  <si>
    <t>ليلى حمدان</t>
  </si>
  <si>
    <t>معذه</t>
  </si>
  <si>
    <t>هويده</t>
  </si>
  <si>
    <t>لما سلوم</t>
  </si>
  <si>
    <t>لجين مستو</t>
  </si>
  <si>
    <t>لارا صالح</t>
  </si>
  <si>
    <t>كريستين شحود</t>
  </si>
  <si>
    <t>فلسطين عزام</t>
  </si>
  <si>
    <t>فريال الشيخه</t>
  </si>
  <si>
    <t>فاطمه ابو حوى</t>
  </si>
  <si>
    <t>غالية حمزه</t>
  </si>
  <si>
    <t>علي المحمود</t>
  </si>
  <si>
    <t>اعتماد</t>
  </si>
  <si>
    <t>عبير التقي</t>
  </si>
  <si>
    <t>صباح سروجي</t>
  </si>
  <si>
    <t>ساجدة</t>
  </si>
  <si>
    <t>محمدمأمون</t>
  </si>
  <si>
    <t>سناء الشوا</t>
  </si>
  <si>
    <t>لبنى</t>
  </si>
  <si>
    <t>زينب العبدالله</t>
  </si>
  <si>
    <t>رقية حسين</t>
  </si>
  <si>
    <t>محمدفايز</t>
  </si>
  <si>
    <t>حياة بزي</t>
  </si>
  <si>
    <t>حامد طياره</t>
  </si>
  <si>
    <t>جوليا كامله</t>
  </si>
  <si>
    <t>تماضر الحميدي</t>
  </si>
  <si>
    <t>بشرى عبيدي</t>
  </si>
  <si>
    <t>بتول حسن</t>
  </si>
  <si>
    <t>آيه البوش</t>
  </si>
  <si>
    <t>أيه عفوف</t>
  </si>
  <si>
    <t>بهذر</t>
  </si>
  <si>
    <t>أسماء الفرخ</t>
  </si>
  <si>
    <t>ايات الاحمد</t>
  </si>
  <si>
    <t>اناس القاضي</t>
  </si>
  <si>
    <t>اريج زيتي</t>
  </si>
  <si>
    <t>رضوه</t>
  </si>
  <si>
    <t>اشواق</t>
  </si>
  <si>
    <t>امنه الرفاعي</t>
  </si>
  <si>
    <t>ياسمين عتمه</t>
  </si>
  <si>
    <t>وفاء نعمان</t>
  </si>
  <si>
    <t>وسام زحيمان</t>
  </si>
  <si>
    <t>نزيهة</t>
  </si>
  <si>
    <t>هند محمد</t>
  </si>
  <si>
    <t>هديه وهبي</t>
  </si>
  <si>
    <t>هبه الشلبي</t>
  </si>
  <si>
    <t>هبه ابو الفضل</t>
  </si>
  <si>
    <t>هبة الله وسوف</t>
  </si>
  <si>
    <t>هاجر الشاهين</t>
  </si>
  <si>
    <t>جورية</t>
  </si>
  <si>
    <t>نيفين طقطق</t>
  </si>
  <si>
    <t>نوال الزير</t>
  </si>
  <si>
    <t>نوار دياب</t>
  </si>
  <si>
    <t>نجود ديب</t>
  </si>
  <si>
    <t>ملاك خضير</t>
  </si>
  <si>
    <t>عبد الجواد</t>
  </si>
  <si>
    <t>مرام محمد</t>
  </si>
  <si>
    <t>محمد عصام</t>
  </si>
  <si>
    <t>محمد زكريا مراد</t>
  </si>
  <si>
    <t>محمد حاج صالح</t>
  </si>
  <si>
    <t>محمد المصري</t>
  </si>
  <si>
    <t>باسله</t>
  </si>
  <si>
    <t>مايا زينو</t>
  </si>
  <si>
    <t>مايا حامد</t>
  </si>
  <si>
    <t>ماجد ابو راس</t>
  </si>
  <si>
    <t>لما يوسف</t>
  </si>
  <si>
    <t>لبنى عيد</t>
  </si>
  <si>
    <t>لبانه سليم</t>
  </si>
  <si>
    <t>كنانه مريمه</t>
  </si>
  <si>
    <t>كنانه عامود</t>
  </si>
  <si>
    <t>فاطمة خضر</t>
  </si>
  <si>
    <t>حاكم</t>
  </si>
  <si>
    <t>قادره</t>
  </si>
  <si>
    <t>غزل حجازي</t>
  </si>
  <si>
    <t>غاليه سوار</t>
  </si>
  <si>
    <t>علي قربوز</t>
  </si>
  <si>
    <t>علا ميرعلم</t>
  </si>
  <si>
    <t>عزيز العلي</t>
  </si>
  <si>
    <t>انيسة</t>
  </si>
  <si>
    <t>عزه اسماعيل</t>
  </si>
  <si>
    <t>عبد الله مجركش</t>
  </si>
  <si>
    <t>عاتكه الحمد</t>
  </si>
  <si>
    <t>ضحى الغزالي</t>
  </si>
  <si>
    <t>رستم</t>
  </si>
  <si>
    <t>مرزوق</t>
  </si>
  <si>
    <t>شفاء سلامة</t>
  </si>
  <si>
    <t>شذى المليحان</t>
  </si>
  <si>
    <t>حفيظة</t>
  </si>
  <si>
    <t>سها علي</t>
  </si>
  <si>
    <t>سناء العليوي</t>
  </si>
  <si>
    <t>سميه ابو بكر</t>
  </si>
  <si>
    <t>سلام عباس</t>
  </si>
  <si>
    <t>ساندي حماد</t>
  </si>
  <si>
    <t>رولا شعبان</t>
  </si>
  <si>
    <t>أمال</t>
  </si>
  <si>
    <t>رولا العبد الله</t>
  </si>
  <si>
    <t>روان السلوم</t>
  </si>
  <si>
    <t>حايف</t>
  </si>
  <si>
    <t>رنيم البدوي</t>
  </si>
  <si>
    <t>رنا علبه</t>
  </si>
  <si>
    <t>بثينة</t>
  </si>
  <si>
    <t>رقيه الطالب</t>
  </si>
  <si>
    <t>رشا عباسي</t>
  </si>
  <si>
    <t>رامه الدنف</t>
  </si>
  <si>
    <t>فضيلة</t>
  </si>
  <si>
    <t>ذو الفقار احمد</t>
  </si>
  <si>
    <t>ذكرى الحليبي</t>
  </si>
  <si>
    <t>دانيه بركات</t>
  </si>
  <si>
    <t>فهد محي الدين</t>
  </si>
  <si>
    <t>دارم بقاعي</t>
  </si>
  <si>
    <t>حلا العلي</t>
  </si>
  <si>
    <t>جودي المرعشلي</t>
  </si>
  <si>
    <t>تيماء فرج</t>
  </si>
  <si>
    <t>تهاني الهادي</t>
  </si>
  <si>
    <t>تقى عفاالرفاعي</t>
  </si>
  <si>
    <t>بيان جمعه</t>
  </si>
  <si>
    <t>بشير الحلبي</t>
  </si>
  <si>
    <t>براءه احمد</t>
  </si>
  <si>
    <t>بتول خيمي</t>
  </si>
  <si>
    <t>محمد مهند</t>
  </si>
  <si>
    <t>ايليانا حكيمه</t>
  </si>
  <si>
    <t>امين شيخ محمد</t>
  </si>
  <si>
    <t>امنه سليمان</t>
  </si>
  <si>
    <t>امال خطاب</t>
  </si>
  <si>
    <t>الاء فياض</t>
  </si>
  <si>
    <t>الاء العال</t>
  </si>
  <si>
    <t>الاء الشريف</t>
  </si>
  <si>
    <t>ابتهال شباط</t>
  </si>
  <si>
    <t>مجد حبيب</t>
  </si>
  <si>
    <t>منى الاسدي</t>
  </si>
  <si>
    <t>غاندي</t>
  </si>
  <si>
    <t>جواهر كردي</t>
  </si>
  <si>
    <t>كلثوم</t>
  </si>
  <si>
    <t>هيلين غزال</t>
  </si>
  <si>
    <t>هلا سعيد</t>
  </si>
  <si>
    <t>هزار نصر</t>
  </si>
  <si>
    <t>هزار فاكهاني</t>
  </si>
  <si>
    <t>كناز الفرا</t>
  </si>
  <si>
    <t>هبه محمود</t>
  </si>
  <si>
    <t>امل الكراد</t>
  </si>
  <si>
    <t>هبا غزلان</t>
  </si>
  <si>
    <t>هاجر الرفاعي</t>
  </si>
  <si>
    <t>نوره قلوش</t>
  </si>
  <si>
    <t>نوره جنود</t>
  </si>
  <si>
    <t>نور الخليل</t>
  </si>
  <si>
    <t>نوار عبد الحميد</t>
  </si>
  <si>
    <t>نصافه كلش</t>
  </si>
  <si>
    <t>نرمان عتمه</t>
  </si>
  <si>
    <t>نبال رحال</t>
  </si>
  <si>
    <t>ميس بلوخ</t>
  </si>
  <si>
    <t>محمود غاندي</t>
  </si>
  <si>
    <t>منال ابودقه</t>
  </si>
  <si>
    <t>مريم بشللي</t>
  </si>
  <si>
    <t>مرح سعود</t>
  </si>
  <si>
    <t>مرام زخور</t>
  </si>
  <si>
    <t>مرام حمود</t>
  </si>
  <si>
    <t>منور عثمان</t>
  </si>
  <si>
    <t>مرام ابراهيم</t>
  </si>
  <si>
    <t>بطرس</t>
  </si>
  <si>
    <t>ماجده بطيح</t>
  </si>
  <si>
    <t>لين الدوه جي</t>
  </si>
  <si>
    <t>ليلى الجنيد</t>
  </si>
  <si>
    <t>شاها</t>
  </si>
  <si>
    <t>نشأت</t>
  </si>
  <si>
    <t>لوريس ابوزيد</t>
  </si>
  <si>
    <t>فهمية</t>
  </si>
  <si>
    <t>لمى داود</t>
  </si>
  <si>
    <t>حسيبا</t>
  </si>
  <si>
    <t>فاطمة ريا</t>
  </si>
  <si>
    <t>غيث الرحمن القدسي</t>
  </si>
  <si>
    <t>شهناز البستاني</t>
  </si>
  <si>
    <t>غفران عيسى</t>
  </si>
  <si>
    <t>عبد العزيز الحفري</t>
  </si>
  <si>
    <t>شيماء علي</t>
  </si>
  <si>
    <t>شيرين اشريفه</t>
  </si>
  <si>
    <t>فاتنة</t>
  </si>
  <si>
    <t>سجود أبورافع</t>
  </si>
  <si>
    <t>ساندي عيسى</t>
  </si>
  <si>
    <t>اسيه</t>
  </si>
  <si>
    <t>ساره النعسان</t>
  </si>
  <si>
    <t>ساره الحبال</t>
  </si>
  <si>
    <t>زينب العميان</t>
  </si>
  <si>
    <t>كفاء الحشيش</t>
  </si>
  <si>
    <t>ريمان جبيلي</t>
  </si>
  <si>
    <t>ريم حمصي</t>
  </si>
  <si>
    <t>رهف حبي</t>
  </si>
  <si>
    <t>رهام العبد الله</t>
  </si>
  <si>
    <t>رهام السمان</t>
  </si>
  <si>
    <t>رغد حمدان</t>
  </si>
  <si>
    <t>رزان الضاهر</t>
  </si>
  <si>
    <t>ديالا احمد</t>
  </si>
  <si>
    <t>دعاء عكاشه</t>
  </si>
  <si>
    <t>شرف الدين</t>
  </si>
  <si>
    <t>خديجه ورده</t>
  </si>
  <si>
    <t>حنين الحريب</t>
  </si>
  <si>
    <t>نوال القداح</t>
  </si>
  <si>
    <t>جابر الحمدي الزعال</t>
  </si>
  <si>
    <t>فاطم</t>
  </si>
  <si>
    <t>ثواب جحى</t>
  </si>
  <si>
    <t>محمدعيد</t>
  </si>
  <si>
    <t>تيما فرج</t>
  </si>
  <si>
    <t>تهاني عبد الكريم</t>
  </si>
  <si>
    <t>تالا صوان</t>
  </si>
  <si>
    <t>باسمه اسماعيل</t>
  </si>
  <si>
    <t>محمد فراس</t>
  </si>
  <si>
    <t>آيه المسلم</t>
  </si>
  <si>
    <t>آلاء الفلاح</t>
  </si>
  <si>
    <t>عبدالإله</t>
  </si>
  <si>
    <t>ايه عبد الرحمن</t>
  </si>
  <si>
    <t>اناس خساره</t>
  </si>
  <si>
    <t>عدويه الخطيب</t>
  </si>
  <si>
    <t>امنه الداغر</t>
  </si>
  <si>
    <t>بسيمة</t>
  </si>
  <si>
    <t>اسماء دمشقي</t>
  </si>
  <si>
    <t>اسماء اللحام</t>
  </si>
  <si>
    <t>اسراء محب الدين</t>
  </si>
  <si>
    <t>ابتسام الدنف</t>
  </si>
  <si>
    <t>يزن خرسه</t>
  </si>
  <si>
    <t>ياسمين الغلاييني</t>
  </si>
  <si>
    <t>سهى</t>
  </si>
  <si>
    <t>ولاء فواز</t>
  </si>
  <si>
    <t>ولاء ادم</t>
  </si>
  <si>
    <t>وسيم عامر</t>
  </si>
  <si>
    <t>هيلين السيد</t>
  </si>
  <si>
    <t>نورمان ابراهيم</t>
  </si>
  <si>
    <t>ديبه</t>
  </si>
  <si>
    <t>مهد التوما البشاره</t>
  </si>
  <si>
    <t>مريم عللوه</t>
  </si>
  <si>
    <t>ماجده الحريري</t>
  </si>
  <si>
    <t>لنا الشريف</t>
  </si>
  <si>
    <t>لجين عاصي</t>
  </si>
  <si>
    <t>كريستينا سماره</t>
  </si>
  <si>
    <t>كلير</t>
  </si>
  <si>
    <t>قصي الشنان</t>
  </si>
  <si>
    <t>رتيبه ابو رباح</t>
  </si>
  <si>
    <t>فوزه طرابلسي</t>
  </si>
  <si>
    <t>فائزه الدالاتي</t>
  </si>
  <si>
    <t>فاطمه العينيه</t>
  </si>
  <si>
    <t>غبون صقر</t>
  </si>
  <si>
    <t>قرنفله</t>
  </si>
  <si>
    <t>علا عز</t>
  </si>
  <si>
    <t>علا البيك</t>
  </si>
  <si>
    <t>شهاب</t>
  </si>
  <si>
    <t>عائشه الحلبي</t>
  </si>
  <si>
    <t>منى الحمصي</t>
  </si>
  <si>
    <t>عامر تادروس</t>
  </si>
  <si>
    <t>غادا</t>
  </si>
  <si>
    <t>شيماء ادم</t>
  </si>
  <si>
    <t>شذا السوادي</t>
  </si>
  <si>
    <t>شادي المعراوي</t>
  </si>
  <si>
    <t>محمد مفيد</t>
  </si>
  <si>
    <t>مروه</t>
  </si>
  <si>
    <t>زينه سويدان</t>
  </si>
  <si>
    <t>زينب منصور</t>
  </si>
  <si>
    <t>زينب ديوب</t>
  </si>
  <si>
    <t>ريم النجلات</t>
  </si>
  <si>
    <t>ريم النوري</t>
  </si>
  <si>
    <t>رشا النوري</t>
  </si>
  <si>
    <t>ريم الحرش</t>
  </si>
  <si>
    <t>امل الحرش</t>
  </si>
  <si>
    <t>روان كركوتلي</t>
  </si>
  <si>
    <t>رهف ديوب</t>
  </si>
  <si>
    <t>رهام محمد</t>
  </si>
  <si>
    <t>رغد المجبر</t>
  </si>
  <si>
    <t>رزان النابلسي</t>
  </si>
  <si>
    <t>راما البزم</t>
  </si>
  <si>
    <t>كنانه</t>
  </si>
  <si>
    <t>دانا الخياط</t>
  </si>
  <si>
    <t>حنين عبد القدوس</t>
  </si>
  <si>
    <t>حاجه الحمدان</t>
  </si>
  <si>
    <t>حلا سليمان</t>
  </si>
  <si>
    <t>حسني عابو</t>
  </si>
  <si>
    <t>سيدنافع</t>
  </si>
  <si>
    <t>عواد</t>
  </si>
  <si>
    <t>تسنيم فره</t>
  </si>
  <si>
    <t>تالا ظاظا</t>
  </si>
  <si>
    <t>بيان تاجا</t>
  </si>
  <si>
    <t>احمد بسام</t>
  </si>
  <si>
    <t>بشرى حبيب</t>
  </si>
  <si>
    <t>ايه جمعه</t>
  </si>
  <si>
    <t>محمد بهاء الدين</t>
  </si>
  <si>
    <t>ايات صلاح</t>
  </si>
  <si>
    <t>ايات الحاج علي</t>
  </si>
  <si>
    <t>انس عارفه</t>
  </si>
  <si>
    <t>الهام خضير</t>
  </si>
  <si>
    <t>محمد تميم</t>
  </si>
  <si>
    <t>الهام الدنيفات</t>
  </si>
  <si>
    <t>اسماء ظاظا</t>
  </si>
  <si>
    <t>ابراهيم علي</t>
  </si>
  <si>
    <t>الاء عنداني سيرجيه</t>
  </si>
  <si>
    <t>ايه غنيمه</t>
  </si>
  <si>
    <t>غريس كلش</t>
  </si>
  <si>
    <t>امير دبا</t>
  </si>
  <si>
    <t>هاني عربش</t>
  </si>
  <si>
    <t>دعاء شريدي</t>
  </si>
  <si>
    <t>اباء المنعم</t>
  </si>
  <si>
    <t>منى البقلي</t>
  </si>
  <si>
    <t>لوسيان صقر</t>
  </si>
  <si>
    <t>محفوظ انيس</t>
  </si>
  <si>
    <t>فرح يوسف طرشا</t>
  </si>
  <si>
    <t>محمد صواف</t>
  </si>
  <si>
    <t>ديانا الصغير</t>
  </si>
  <si>
    <t>ماضي سكاف</t>
  </si>
  <si>
    <t>دعاء سالم</t>
  </si>
  <si>
    <t>الاء</t>
  </si>
  <si>
    <t>لانا ماميش</t>
  </si>
  <si>
    <t>عصماء جازيه</t>
  </si>
  <si>
    <t>فطين</t>
  </si>
  <si>
    <t>عباده الشيخ</t>
  </si>
  <si>
    <t>مايا هلال</t>
  </si>
  <si>
    <t>بيان السعدي</t>
  </si>
  <si>
    <t>احمد خليل الكيلاني</t>
  </si>
  <si>
    <t>تقى اشرفاتي</t>
  </si>
  <si>
    <t>همام حواط</t>
  </si>
  <si>
    <t>رهف دعدوش</t>
  </si>
  <si>
    <t>حسناء المعراوي</t>
  </si>
  <si>
    <t>راما جليلاتي</t>
  </si>
  <si>
    <t>محمد فائز</t>
  </si>
  <si>
    <t>نغم العريضي</t>
  </si>
  <si>
    <t>وسام عريبي</t>
  </si>
  <si>
    <t>مرح قبيطري</t>
  </si>
  <si>
    <t>لمعات</t>
  </si>
  <si>
    <t>يمنى ابو حمزه</t>
  </si>
  <si>
    <t>منيره العقاد</t>
  </si>
  <si>
    <t>سماح ارشيد</t>
  </si>
  <si>
    <t>يمان سلام</t>
  </si>
  <si>
    <t>هدايا القادري</t>
  </si>
  <si>
    <t>علا الكلاس</t>
  </si>
  <si>
    <t>مارج محمود</t>
  </si>
  <si>
    <t>فاتن المغربي</t>
  </si>
  <si>
    <t>احلام دبول</t>
  </si>
  <si>
    <t>شهد جمال الدين</t>
  </si>
  <si>
    <t>لين الخوجه</t>
  </si>
  <si>
    <t>دانا</t>
  </si>
  <si>
    <t>بتول بركات</t>
  </si>
  <si>
    <t>رند المجذوب</t>
  </si>
  <si>
    <t>كلسن</t>
  </si>
  <si>
    <t>رهام سعد الدين</t>
  </si>
  <si>
    <t>خضر قراجه</t>
  </si>
  <si>
    <t>اسمى</t>
  </si>
  <si>
    <t>لطفيه اللحام</t>
  </si>
  <si>
    <t>مرح القصاص</t>
  </si>
  <si>
    <t>محمد مالك</t>
  </si>
  <si>
    <t>منيرفا</t>
  </si>
  <si>
    <t>حلا المذيب</t>
  </si>
  <si>
    <t>يوسف الجوماني</t>
  </si>
  <si>
    <t>وداد طبيش</t>
  </si>
  <si>
    <t>تماضر</t>
  </si>
  <si>
    <t>ميرنا احمد</t>
  </si>
  <si>
    <t>منار زين الدين</t>
  </si>
  <si>
    <t>مرح روماني</t>
  </si>
  <si>
    <t>مرام وهبي</t>
  </si>
  <si>
    <t>ماسه شحاده اغا</t>
  </si>
  <si>
    <t>ماري فضول</t>
  </si>
  <si>
    <t>مخايل</t>
  </si>
  <si>
    <t>لميس حسنه</t>
  </si>
  <si>
    <t>مها التقي</t>
  </si>
  <si>
    <t>لانا المصري</t>
  </si>
  <si>
    <t>علي قلوتك</t>
  </si>
  <si>
    <t>عبد السلام ابو قبع</t>
  </si>
  <si>
    <t>فطومه</t>
  </si>
  <si>
    <t>سامي آغا</t>
  </si>
  <si>
    <t>رام هنيدي</t>
  </si>
  <si>
    <t>تسنيم فياض</t>
  </si>
  <si>
    <t>باسل الناشف</t>
  </si>
  <si>
    <t>امل بتك</t>
  </si>
  <si>
    <t>لانا كوبا</t>
  </si>
  <si>
    <t>غفران المحاميد</t>
  </si>
  <si>
    <t>سيما السيوفي</t>
  </si>
  <si>
    <t>ولاء مرزوق</t>
  </si>
  <si>
    <t>ابراهيم خضر</t>
  </si>
  <si>
    <t>لين ناصر الدين</t>
  </si>
  <si>
    <t>صفيه الهبالي</t>
  </si>
  <si>
    <t>شذى جوهر</t>
  </si>
  <si>
    <t>عبير قسام</t>
  </si>
  <si>
    <t>دره قسام</t>
  </si>
  <si>
    <t>نورا النوري</t>
  </si>
  <si>
    <t>سها عمران</t>
  </si>
  <si>
    <t>رفاه همج</t>
  </si>
  <si>
    <t>فوزيه فقاش</t>
  </si>
  <si>
    <t>حذيفه خطاب</t>
  </si>
  <si>
    <t>ميس الصباغ</t>
  </si>
  <si>
    <t>عناية مهنا</t>
  </si>
  <si>
    <t>رود الخطيب</t>
  </si>
  <si>
    <t>بتول العم</t>
  </si>
  <si>
    <t>الاء عبلا</t>
  </si>
  <si>
    <t>يمنى شريفه</t>
  </si>
  <si>
    <t>نور الحلبي</t>
  </si>
  <si>
    <t>نيفين</t>
  </si>
  <si>
    <t>علا عثمان</t>
  </si>
  <si>
    <t>مازن الشعبان</t>
  </si>
  <si>
    <t>جديع</t>
  </si>
  <si>
    <t>كنان الفلاح</t>
  </si>
  <si>
    <t>شيرين محمد خيرايوبي</t>
  </si>
  <si>
    <t>محمد النايف</t>
  </si>
  <si>
    <t>النحو على مستوى الجملة (عربي )</t>
  </si>
  <si>
    <t>القراءة والفهم ENG (1)</t>
  </si>
  <si>
    <t>النحو ENG (1)</t>
  </si>
  <si>
    <t>الترجمة الى العربية (1)</t>
  </si>
  <si>
    <t>مادة ثقافية (1)</t>
  </si>
  <si>
    <t>النحو على مستوى النص (عربي )</t>
  </si>
  <si>
    <t>النحو ENG (2)</t>
  </si>
  <si>
    <t>القراءة والفهم ENG (2)</t>
  </si>
  <si>
    <t>الترجمة الى العربية (2)</t>
  </si>
  <si>
    <t>مادة ثقافية (2)</t>
  </si>
  <si>
    <t>قراءة وتعبير (لغة عربية )(1)</t>
  </si>
  <si>
    <t>القراءة والفهم ENG (3)</t>
  </si>
  <si>
    <t>مقال ENG</t>
  </si>
  <si>
    <t>الترجمة من والى العربية (1)</t>
  </si>
  <si>
    <t xml:space="preserve">علم الترجمة  ENG </t>
  </si>
  <si>
    <t>قراءة وتعبير (لغة عربية )(2)</t>
  </si>
  <si>
    <t>مقال وقراءة وفهم ENG</t>
  </si>
  <si>
    <t xml:space="preserve">علم الصوتيات </t>
  </si>
  <si>
    <t>الترجمة من والى العربية (2)</t>
  </si>
  <si>
    <t xml:space="preserve">معاجم </t>
  </si>
  <si>
    <t xml:space="preserve">تدريبات في الاستماع والمناقشة باللغة العربية </t>
  </si>
  <si>
    <t>تدريبات في الاستماع والتعبير الشفوي ENG</t>
  </si>
  <si>
    <t xml:space="preserve">نصوص أدبية بالإنكليزية (1) </t>
  </si>
  <si>
    <t>ترجمة تتبعيه ومنظورة (1)</t>
  </si>
  <si>
    <t>نصوص ومصطلحات علمية باللغة الانكليزية</t>
  </si>
  <si>
    <t xml:space="preserve">تدريبات في كتابة المقال باللغة العربية </t>
  </si>
  <si>
    <t>المقال  ENG (1)</t>
  </si>
  <si>
    <t xml:space="preserve">لغويات مقارنة </t>
  </si>
  <si>
    <t xml:space="preserve">ترجمة تحريرية من والى العربية </t>
  </si>
  <si>
    <t>ترجمة فورية (1)(تدريب عملي )</t>
  </si>
  <si>
    <t>نصوص من الادب العربي المعاصر (1)</t>
  </si>
  <si>
    <t xml:space="preserve">علم اللغة (التراكيب والدلالة )باللغة الانكليزية </t>
  </si>
  <si>
    <t>نصوص أدبية بالإنكليزية (2)</t>
  </si>
  <si>
    <t>ترجمة تتبعيه ومنظورة (2)</t>
  </si>
  <si>
    <t xml:space="preserve">نصوص ومصطلحات سياسية باللغة الانكليزية  </t>
  </si>
  <si>
    <t>نصوص من الادب العربي المعاصر (2)</t>
  </si>
  <si>
    <t>المقال  ENG (2)</t>
  </si>
  <si>
    <t xml:space="preserve">مقدمة في تحليل النصوص بالإنكليزية </t>
  </si>
  <si>
    <t xml:space="preserve">ترجمة ادبية من والى العربية </t>
  </si>
  <si>
    <t>ترجمة فورية (2)(تدريب عملي )</t>
  </si>
  <si>
    <t>النحو على مستوى الجملة (عربي)</t>
  </si>
  <si>
    <t>القراءة والفهم  ENG 1</t>
  </si>
  <si>
    <t xml:space="preserve">النحو ENG </t>
  </si>
  <si>
    <t xml:space="preserve">مادة ثقافية </t>
  </si>
  <si>
    <t xml:space="preserve">النحو   2ENG  </t>
  </si>
  <si>
    <t>القراءة والفهم   2ENG</t>
  </si>
  <si>
    <t xml:space="preserve">القراءة والفهم  3ENG   </t>
  </si>
  <si>
    <t>مقال   ENG</t>
  </si>
  <si>
    <t>الترجمة من والى العربية (3)</t>
  </si>
  <si>
    <t>قراءة وتعبير (لغة عربية )</t>
  </si>
  <si>
    <t xml:space="preserve">الترجمة من والى العربية </t>
  </si>
  <si>
    <t xml:space="preserve">تدريبات في الاستماع والمناقشة بالغة العربية </t>
  </si>
  <si>
    <t xml:space="preserve">نصوص ادبية بلانكليزية </t>
  </si>
  <si>
    <t xml:space="preserve">ترجمة تتبعية ومنظورة </t>
  </si>
  <si>
    <t xml:space="preserve">نصوص ومصطلحات علمية باللغة الانكليزية </t>
  </si>
  <si>
    <t xml:space="preserve">نصوص من الادب العربي المعاصر </t>
  </si>
  <si>
    <t xml:space="preserve">نصوص ادبية بالانكليزية </t>
  </si>
  <si>
    <t xml:space="preserve">نصوص ومصطلحات سياسية باللغة الانكليزية </t>
  </si>
  <si>
    <t>المقال  ENG</t>
  </si>
  <si>
    <t xml:space="preserve">لغويات  مقارنة </t>
  </si>
  <si>
    <t>ترجمة فورية  1(تدريب عملي )</t>
  </si>
  <si>
    <t xml:space="preserve">مقدمة في تحليل النصوص بالانكليزية </t>
  </si>
  <si>
    <t>ترجمة فورية 2(تدريب عملي )</t>
  </si>
  <si>
    <t>الفصل الأول 2022-2023</t>
  </si>
  <si>
    <t>اثار السالم</t>
  </si>
  <si>
    <t>احلام الحلبي</t>
  </si>
  <si>
    <t>احلام الشعشاع</t>
  </si>
  <si>
    <t>داود</t>
  </si>
  <si>
    <t>هجينه</t>
  </si>
  <si>
    <t>احلام غنوم</t>
  </si>
  <si>
    <t>نصار</t>
  </si>
  <si>
    <t>احمد العبدالله</t>
  </si>
  <si>
    <t>احمد ظاهر</t>
  </si>
  <si>
    <t>حليم</t>
  </si>
  <si>
    <t>انثى</t>
  </si>
  <si>
    <t>اسماء دقماق</t>
  </si>
  <si>
    <t>اصاله ابو شنب</t>
  </si>
  <si>
    <t>اكثم الحجار</t>
  </si>
  <si>
    <t>الاء رمانه</t>
  </si>
  <si>
    <t>الهام قيروط</t>
  </si>
  <si>
    <t>امل الجازية</t>
  </si>
  <si>
    <t>امل المضحي</t>
  </si>
  <si>
    <t>قطنه</t>
  </si>
  <si>
    <t>انجي طحان</t>
  </si>
  <si>
    <t>انس العجمي</t>
  </si>
  <si>
    <t>رهف</t>
  </si>
  <si>
    <t>انس حمزه</t>
  </si>
  <si>
    <t>عيشه</t>
  </si>
  <si>
    <t>ايات الجازية</t>
  </si>
  <si>
    <t>اياد شتات</t>
  </si>
  <si>
    <t>ايسر اسعيد</t>
  </si>
  <si>
    <t>ايلزا قاسه</t>
  </si>
  <si>
    <t>ايمان ابواحمد</t>
  </si>
  <si>
    <t>زمرده</t>
  </si>
  <si>
    <t>ايمان العكاشه</t>
  </si>
  <si>
    <t>فهده</t>
  </si>
  <si>
    <t>ايمان خطاب</t>
  </si>
  <si>
    <t>ايمان كوجان</t>
  </si>
  <si>
    <t>مصان</t>
  </si>
  <si>
    <t xml:space="preserve">نسيبه </t>
  </si>
  <si>
    <t>ايناس الداود</t>
  </si>
  <si>
    <t>رغيده</t>
  </si>
  <si>
    <t>ايه سره</t>
  </si>
  <si>
    <t>أحمد معتوق</t>
  </si>
  <si>
    <t>عبداللطيف</t>
  </si>
  <si>
    <t>أسماء ميبر</t>
  </si>
  <si>
    <t>أحمدلؤي</t>
  </si>
  <si>
    <t>أماني</t>
  </si>
  <si>
    <t>أناد احمد</t>
  </si>
  <si>
    <t>عطا</t>
  </si>
  <si>
    <t>آلاء عمار</t>
  </si>
  <si>
    <t>آلاء قريمزان</t>
  </si>
  <si>
    <t>آية جروس</t>
  </si>
  <si>
    <t>باتيك قيوريقيان</t>
  </si>
  <si>
    <t>هروتيون</t>
  </si>
  <si>
    <t>فالينه</t>
  </si>
  <si>
    <t>بتول رشواني</t>
  </si>
  <si>
    <t>بتول شمص</t>
  </si>
  <si>
    <t>بتول علي</t>
  </si>
  <si>
    <t>بتول عيد</t>
  </si>
  <si>
    <t>تمرة</t>
  </si>
  <si>
    <t>بثينه حبقه</t>
  </si>
  <si>
    <t>براءه رضى</t>
  </si>
  <si>
    <t>دعاء</t>
  </si>
  <si>
    <t>تبارك</t>
  </si>
  <si>
    <t>بشرى الحنش</t>
  </si>
  <si>
    <t>بشيره طليعه</t>
  </si>
  <si>
    <t>بشيره لكه</t>
  </si>
  <si>
    <t>بلال خازم</t>
  </si>
  <si>
    <t>بيان خليل</t>
  </si>
  <si>
    <t>عمادالدين</t>
  </si>
  <si>
    <t>تغريد عيسى</t>
  </si>
  <si>
    <t>بركات</t>
  </si>
  <si>
    <t>تهاني داوود</t>
  </si>
  <si>
    <t>تهاني يحيى</t>
  </si>
  <si>
    <t>جابر الديري</t>
  </si>
  <si>
    <t>جاكلين ساعود</t>
  </si>
  <si>
    <t>جلاء خيو</t>
  </si>
  <si>
    <t>اجود</t>
  </si>
  <si>
    <t>جنان العمري</t>
  </si>
  <si>
    <t>جودت مبارك</t>
  </si>
  <si>
    <t>حازم الشيباني</t>
  </si>
  <si>
    <t>حسان غانم</t>
  </si>
  <si>
    <t>حلا الميداني</t>
  </si>
  <si>
    <t>حلا اليوسف</t>
  </si>
  <si>
    <t>حنين عثمان</t>
  </si>
  <si>
    <t>صبرين</t>
  </si>
  <si>
    <t>خالد السبيناتي</t>
  </si>
  <si>
    <t>محمدغسان</t>
  </si>
  <si>
    <t>خلود الحاج علي</t>
  </si>
  <si>
    <t>دارين الحسين</t>
  </si>
  <si>
    <t>دالين الزامل</t>
  </si>
  <si>
    <t>دلال يبرودي</t>
  </si>
  <si>
    <t>ديانا طه</t>
  </si>
  <si>
    <t>علاء</t>
  </si>
  <si>
    <t>ديمة عبود</t>
  </si>
  <si>
    <t>ديمه كوكه</t>
  </si>
  <si>
    <t>هزار عثمان</t>
  </si>
  <si>
    <t>ديمه مطاوع</t>
  </si>
  <si>
    <t>راشا الاسود</t>
  </si>
  <si>
    <t>راما ابو منذر</t>
  </si>
  <si>
    <t>بشره</t>
  </si>
  <si>
    <t>راما دحبور</t>
  </si>
  <si>
    <t>راما سمهوري</t>
  </si>
  <si>
    <t>محمد ربيع</t>
  </si>
  <si>
    <t>راما علوش</t>
  </si>
  <si>
    <t>راما قطيني</t>
  </si>
  <si>
    <t>راميه ادريس</t>
  </si>
  <si>
    <t>هيام العلي</t>
  </si>
  <si>
    <t>رائد صقور</t>
  </si>
  <si>
    <t>ربا الدقة</t>
  </si>
  <si>
    <t>رزان الشحرور</t>
  </si>
  <si>
    <t>رزان الصحناوي</t>
  </si>
  <si>
    <t>رزان العصيري</t>
  </si>
  <si>
    <t>رزان العلي الاحمد</t>
  </si>
  <si>
    <t>صهباء</t>
  </si>
  <si>
    <t>رزان سويد</t>
  </si>
  <si>
    <t>محمدنبيل</t>
  </si>
  <si>
    <t>رشاد خرما</t>
  </si>
  <si>
    <t>منيعه</t>
  </si>
  <si>
    <t>رغد المحاسنه</t>
  </si>
  <si>
    <t>رغد يوزغاتلي</t>
  </si>
  <si>
    <t>رنيم العمارين</t>
  </si>
  <si>
    <t>رنيم طيب</t>
  </si>
  <si>
    <t>شهيرة</t>
  </si>
  <si>
    <t>رهام الحلبي</t>
  </si>
  <si>
    <t>رهف الاسدي</t>
  </si>
  <si>
    <t>رهف اناي</t>
  </si>
  <si>
    <t>ناجو</t>
  </si>
  <si>
    <t>روان مريدن</t>
  </si>
  <si>
    <t>روز المهنا</t>
  </si>
  <si>
    <t>مارسيل</t>
  </si>
  <si>
    <t>روز جبر</t>
  </si>
  <si>
    <t>رؤى النصيرات</t>
  </si>
  <si>
    <t>ريتا عيسى</t>
  </si>
  <si>
    <t>زين العابدين الحمامي</t>
  </si>
  <si>
    <t>مدحت</t>
  </si>
  <si>
    <t>ساره ابوحمدان</t>
  </si>
  <si>
    <t>ساره الكريم</t>
  </si>
  <si>
    <t>ساره الكل</t>
  </si>
  <si>
    <t>سها</t>
  </si>
  <si>
    <t>سكينه سنوبر</t>
  </si>
  <si>
    <t>رؤى</t>
  </si>
  <si>
    <t>سلام اسكندراني</t>
  </si>
  <si>
    <t>سلام الحاج ابراهيم</t>
  </si>
  <si>
    <t>سلام الحلبي</t>
  </si>
  <si>
    <t>سلام حمادية</t>
  </si>
  <si>
    <t>سلام نصرالله</t>
  </si>
  <si>
    <t>سليمان خضر</t>
  </si>
  <si>
    <t>سماح الدبش</t>
  </si>
  <si>
    <t>محمد خليل</t>
  </si>
  <si>
    <t>محمدعلي</t>
  </si>
  <si>
    <t>سنا الطيب</t>
  </si>
  <si>
    <t>سناء سليمان</t>
  </si>
  <si>
    <t>سندس البوشي</t>
  </si>
  <si>
    <t>سوار الحميدي</t>
  </si>
  <si>
    <t>سوسن العربينية</t>
  </si>
  <si>
    <t>سليمة</t>
  </si>
  <si>
    <t>شذى المحمد</t>
  </si>
  <si>
    <t>شهد العذبه</t>
  </si>
  <si>
    <t>رباب</t>
  </si>
  <si>
    <t>شيرين المشوط</t>
  </si>
  <si>
    <t>صباح محمد</t>
  </si>
  <si>
    <t>سمعه</t>
  </si>
  <si>
    <t>فكريه</t>
  </si>
  <si>
    <t>صفية علي</t>
  </si>
  <si>
    <t>صفيه منينه</t>
  </si>
  <si>
    <t>ضياء غنيم</t>
  </si>
  <si>
    <t>طارق الحنيش</t>
  </si>
  <si>
    <t>عارف البكور</t>
  </si>
  <si>
    <t>عبدالجبار</t>
  </si>
  <si>
    <t>عبادة ابوطوق</t>
  </si>
  <si>
    <t>صهيب</t>
  </si>
  <si>
    <t>باسله تكله</t>
  </si>
  <si>
    <t>عباده الفروان</t>
  </si>
  <si>
    <t>عبد الرحمن شربجي</t>
  </si>
  <si>
    <t>عبد الله صالحاني</t>
  </si>
  <si>
    <t>عبد الهادي المنجد</t>
  </si>
  <si>
    <t>عبير خلف</t>
  </si>
  <si>
    <t>عبير عيبور</t>
  </si>
  <si>
    <t>علا عنان</t>
  </si>
  <si>
    <t xml:space="preserve">سرى </t>
  </si>
  <si>
    <t>علاء ابراهيم</t>
  </si>
  <si>
    <t>علياء غبور</t>
  </si>
  <si>
    <t>عماد ابو طاقية</t>
  </si>
  <si>
    <t>عمر قاسم</t>
  </si>
  <si>
    <t>غاده قطان</t>
  </si>
  <si>
    <t>غالية الجاجة</t>
  </si>
  <si>
    <t>غالية عرقسوسي</t>
  </si>
  <si>
    <t>محمد أنس</t>
  </si>
  <si>
    <t>نائلة اق بيق</t>
  </si>
  <si>
    <t>غفران محمد حمزات</t>
  </si>
  <si>
    <t>غيث زين الدين</t>
  </si>
  <si>
    <t>فادي البطرس</t>
  </si>
  <si>
    <t>ميشال</t>
  </si>
  <si>
    <t>سيسيل</t>
  </si>
  <si>
    <t>فادي الهرون</t>
  </si>
  <si>
    <t>امينة</t>
  </si>
  <si>
    <t>فاطمه درويش</t>
  </si>
  <si>
    <t>فاطمه شعبان</t>
  </si>
  <si>
    <t>فرح المصري</t>
  </si>
  <si>
    <t>فرح حموده</t>
  </si>
  <si>
    <t>بهاء</t>
  </si>
  <si>
    <t>كريستل ساره</t>
  </si>
  <si>
    <t>كنان سليط</t>
  </si>
  <si>
    <t>كوثر الرهوان</t>
  </si>
  <si>
    <t>لارا عباس</t>
  </si>
  <si>
    <t>لانا العجه</t>
  </si>
  <si>
    <t>لبانه عريج</t>
  </si>
  <si>
    <t>لبنى الاحمد</t>
  </si>
  <si>
    <t>لجين الحموي</t>
  </si>
  <si>
    <t>سمير الحموي</t>
  </si>
  <si>
    <t>رحاب دياب</t>
  </si>
  <si>
    <t>لما حشيش</t>
  </si>
  <si>
    <t>لمى الشيخ علي</t>
  </si>
  <si>
    <t>لمى شاهين</t>
  </si>
  <si>
    <t>لميس منصور</t>
  </si>
  <si>
    <t>ليالي يحيى</t>
  </si>
  <si>
    <t>ليليان اياسو</t>
  </si>
  <si>
    <t>لينا رقيه</t>
  </si>
  <si>
    <t>ليونور خير الدين</t>
  </si>
  <si>
    <t>مازن المجذوب</t>
  </si>
  <si>
    <t>باسمة</t>
  </si>
  <si>
    <t>مايا الاشقر</t>
  </si>
  <si>
    <t>مجد ابو ركبه</t>
  </si>
  <si>
    <t>محمد العوض</t>
  </si>
  <si>
    <t>محمدعدنان</t>
  </si>
  <si>
    <t>محمد بدليس</t>
  </si>
  <si>
    <t>صفيناز</t>
  </si>
  <si>
    <t>محمد رأفت حقي</t>
  </si>
  <si>
    <t>محمد ممدوح نحلاوي</t>
  </si>
  <si>
    <t>محمود عبد النبي علوان</t>
  </si>
  <si>
    <t>مرام الخياط</t>
  </si>
  <si>
    <t>روعة</t>
  </si>
  <si>
    <t>مرح مرعي</t>
  </si>
  <si>
    <t>مروان الأحمد</t>
  </si>
  <si>
    <t>مريم البخاري</t>
  </si>
  <si>
    <t>مريم كيسيني</t>
  </si>
  <si>
    <t>مصطفى كبور</t>
  </si>
  <si>
    <t>معتز بالله الحبال</t>
  </si>
  <si>
    <t>ملاك النور</t>
  </si>
  <si>
    <t>منار خضور</t>
  </si>
  <si>
    <t>حيات</t>
  </si>
  <si>
    <t>منار مكاري</t>
  </si>
  <si>
    <t>منى الصالح</t>
  </si>
  <si>
    <t>مها الزايد</t>
  </si>
  <si>
    <t>فالنتينا</t>
  </si>
  <si>
    <t>مها عنيسي</t>
  </si>
  <si>
    <t>مهند الناصرالعلي</t>
  </si>
  <si>
    <t>محيسن</t>
  </si>
  <si>
    <t>ذيب</t>
  </si>
  <si>
    <t>مؤمنه الأمين</t>
  </si>
  <si>
    <t>مي اسعد</t>
  </si>
  <si>
    <t>مياس الهاشمي</t>
  </si>
  <si>
    <t>ميرا ابوصعب</t>
  </si>
  <si>
    <t>سيطان</t>
  </si>
  <si>
    <t>نهد</t>
  </si>
  <si>
    <t>ميرناعلي</t>
  </si>
  <si>
    <t>ميره فارس</t>
  </si>
  <si>
    <t>ميريام كنج</t>
  </si>
  <si>
    <t>يمنى</t>
  </si>
  <si>
    <t>ميس جبوري</t>
  </si>
  <si>
    <t>ميشلين سمعان</t>
  </si>
  <si>
    <t>ميلفي علم الدين</t>
  </si>
  <si>
    <t>نادين حسن</t>
  </si>
  <si>
    <t>نبيله العمري</t>
  </si>
  <si>
    <t>نبيهه الحميدي</t>
  </si>
  <si>
    <t>نجوى قطاش</t>
  </si>
  <si>
    <t>ندى الدره</t>
  </si>
  <si>
    <t>نهله الاحمد</t>
  </si>
  <si>
    <t>نور السابق</t>
  </si>
  <si>
    <t>نور العمر</t>
  </si>
  <si>
    <t>نور الهدى يونس</t>
  </si>
  <si>
    <t>مجاهد</t>
  </si>
  <si>
    <t>نور شاهين</t>
  </si>
  <si>
    <t>نيروز الممساني</t>
  </si>
  <si>
    <t>هاني هوله</t>
  </si>
  <si>
    <t>هبة حوارنة</t>
  </si>
  <si>
    <t>هديل دراخ</t>
  </si>
  <si>
    <t>هديل صوان</t>
  </si>
  <si>
    <t>رابحه</t>
  </si>
  <si>
    <t>هناء محمح</t>
  </si>
  <si>
    <t>هوانا محمد</t>
  </si>
  <si>
    <t>وجد اسبر</t>
  </si>
  <si>
    <t>عازار</t>
  </si>
  <si>
    <t>وصال ابوحويه</t>
  </si>
  <si>
    <t>ولاء الرهبان</t>
  </si>
  <si>
    <t>ولاء خضر</t>
  </si>
  <si>
    <t>ولاء عيون</t>
  </si>
  <si>
    <t>يسرى دعاس</t>
  </si>
  <si>
    <t>يسرى رمضان</t>
  </si>
  <si>
    <t>عبدالمعطي</t>
  </si>
  <si>
    <t>يعرب عيسى</t>
  </si>
  <si>
    <t>يمامة عبدالله</t>
  </si>
  <si>
    <t>محمد نوار نصري</t>
  </si>
  <si>
    <t>إهاب زعرور</t>
  </si>
  <si>
    <t>روان باره</t>
  </si>
  <si>
    <t>ادبي</t>
  </si>
  <si>
    <t>شرعي</t>
  </si>
  <si>
    <t xml:space="preserve">ريف دمشق </t>
  </si>
  <si>
    <t xml:space="preserve">السويداء </t>
  </si>
  <si>
    <t>يبرود</t>
  </si>
  <si>
    <t xml:space="preserve">دمشق </t>
  </si>
  <si>
    <t>حماه</t>
  </si>
  <si>
    <t>الضمير</t>
  </si>
  <si>
    <t>غباغب</t>
  </si>
  <si>
    <t>الكويت</t>
  </si>
  <si>
    <t>راس المعرة</t>
  </si>
  <si>
    <t>كفير يبوس</t>
  </si>
  <si>
    <t>معضمية</t>
  </si>
  <si>
    <t>دبي</t>
  </si>
  <si>
    <t>اللاذقيه</t>
  </si>
  <si>
    <t>جرمانا</t>
  </si>
  <si>
    <t>الكسوة</t>
  </si>
  <si>
    <t>قبر الست</t>
  </si>
  <si>
    <t>القطيفة</t>
  </si>
  <si>
    <t>معربا</t>
  </si>
  <si>
    <t>التل</t>
  </si>
  <si>
    <t>ريف دمشق ببيلا</t>
  </si>
  <si>
    <t>يرموك</t>
  </si>
  <si>
    <t>عربين</t>
  </si>
  <si>
    <t>تلكلخ</t>
  </si>
  <si>
    <t>المدينة المدينة</t>
  </si>
  <si>
    <t>داعل</t>
  </si>
  <si>
    <t>مشفى درعا</t>
  </si>
  <si>
    <t>صحنايا</t>
  </si>
  <si>
    <t>دوما</t>
  </si>
  <si>
    <t>عين الشمس</t>
  </si>
  <si>
    <t>صوران</t>
  </si>
  <si>
    <t>مخيم اليرموك</t>
  </si>
  <si>
    <t>بانياس</t>
  </si>
  <si>
    <t>مشفى دوما</t>
  </si>
  <si>
    <t>ناصرية</t>
  </si>
  <si>
    <t>قرفا</t>
  </si>
  <si>
    <t>الصنمين</t>
  </si>
  <si>
    <t>داريا</t>
  </si>
  <si>
    <t>رحيبه</t>
  </si>
  <si>
    <t>السوسه</t>
  </si>
  <si>
    <t xml:space="preserve">الضمير </t>
  </si>
  <si>
    <t>جديدة عرطوز</t>
  </si>
  <si>
    <t>شام</t>
  </si>
  <si>
    <t>النبك</t>
  </si>
  <si>
    <t>منين</t>
  </si>
  <si>
    <t>المشتيه</t>
  </si>
  <si>
    <t>سوريا-حلب</t>
  </si>
  <si>
    <t>البوكمال</t>
  </si>
  <si>
    <t>معضميه</t>
  </si>
  <si>
    <t>سعسع</t>
  </si>
  <si>
    <t>جب الصفا</t>
  </si>
  <si>
    <t>مصياف</t>
  </si>
  <si>
    <t>عسال الورد</t>
  </si>
  <si>
    <t>حرستا</t>
  </si>
  <si>
    <t>شهبا</t>
  </si>
  <si>
    <t>بيت الشيخ يونس</t>
  </si>
  <si>
    <t xml:space="preserve">التل </t>
  </si>
  <si>
    <t>دير ماما</t>
  </si>
  <si>
    <t>نشير</t>
  </si>
  <si>
    <t xml:space="preserve">مخيم اليرموك </t>
  </si>
  <si>
    <t>قامشلي</t>
  </si>
  <si>
    <t xml:space="preserve">انخل </t>
  </si>
  <si>
    <t>الخبر</t>
  </si>
  <si>
    <t>المليحة الشرقية</t>
  </si>
  <si>
    <t>المرج</t>
  </si>
  <si>
    <t>كناكر</t>
  </si>
  <si>
    <t>رحيبة</t>
  </si>
  <si>
    <t>بصرى الشام</t>
  </si>
  <si>
    <t>الشارقة</t>
  </si>
  <si>
    <t>قطيفه</t>
  </si>
  <si>
    <t>الدمام</t>
  </si>
  <si>
    <t>زاكيه</t>
  </si>
  <si>
    <t>هيجانه</t>
  </si>
  <si>
    <t>براك</t>
  </si>
  <si>
    <t>قدسيا</t>
  </si>
  <si>
    <t>طنجه المفرب</t>
  </si>
  <si>
    <t>بطيحة</t>
  </si>
  <si>
    <t>كفريا</t>
  </si>
  <si>
    <t>الضبعه</t>
  </si>
  <si>
    <t>بلي</t>
  </si>
  <si>
    <t xml:space="preserve">يبرود </t>
  </si>
  <si>
    <t>ابطع</t>
  </si>
  <si>
    <t>الدمام/ السعودية</t>
  </si>
  <si>
    <t>اليرموك</t>
  </si>
  <si>
    <t>سيدي قداد</t>
  </si>
  <si>
    <t>راس المعره</t>
  </si>
  <si>
    <t>سلحب</t>
  </si>
  <si>
    <t>الاحساء</t>
  </si>
  <si>
    <t>السوق</t>
  </si>
  <si>
    <t>الفصل الثاني 2022-2023</t>
  </si>
  <si>
    <t>1/0/1900</t>
  </si>
  <si>
    <t>عدرا</t>
  </si>
  <si>
    <t>عبادة</t>
  </si>
  <si>
    <t>سبع جفار</t>
  </si>
  <si>
    <t>بيت عائشة</t>
  </si>
  <si>
    <t>مزريب</t>
  </si>
  <si>
    <t>الكسوه</t>
  </si>
  <si>
    <t>جده</t>
  </si>
  <si>
    <t>كفرنبل</t>
  </si>
  <si>
    <t>السيال</t>
  </si>
  <si>
    <t>عين الشرقية</t>
  </si>
  <si>
    <t>الجويبات</t>
  </si>
  <si>
    <t>لاهثه</t>
  </si>
  <si>
    <t>السكريه</t>
  </si>
  <si>
    <t>الاتارب</t>
  </si>
  <si>
    <t>]دمشق</t>
  </si>
  <si>
    <t>برزة</t>
  </si>
  <si>
    <t>مخرم فوقاني</t>
  </si>
  <si>
    <t>الحسكه</t>
  </si>
  <si>
    <t>قطيفة</t>
  </si>
  <si>
    <t xml:space="preserve">تل </t>
  </si>
  <si>
    <t xml:space="preserve">ابو ظبي </t>
  </si>
  <si>
    <t>الامارات العربية المتحدة</t>
  </si>
  <si>
    <t>قلعة جندل</t>
  </si>
  <si>
    <t xml:space="preserve">سرغايا </t>
  </si>
  <si>
    <t>عطنه</t>
  </si>
  <si>
    <t>السيسنية</t>
  </si>
  <si>
    <t>سلمية</t>
  </si>
  <si>
    <t>بلودان</t>
  </si>
  <si>
    <t xml:space="preserve">زبداني </t>
  </si>
  <si>
    <t xml:space="preserve">كفريا </t>
  </si>
  <si>
    <t>اجدابيا</t>
  </si>
  <si>
    <t>دير العصفير</t>
  </si>
  <si>
    <t>إناس السروجي</t>
  </si>
  <si>
    <t>رضيمة اللواء</t>
  </si>
  <si>
    <t>الرحيبه</t>
  </si>
  <si>
    <t>مخيم يرموك</t>
  </si>
  <si>
    <t xml:space="preserve">ديرعطية </t>
  </si>
  <si>
    <t>سورية</t>
  </si>
  <si>
    <t>جورين</t>
  </si>
  <si>
    <t>نيجيريا ابوجا</t>
  </si>
  <si>
    <t>النعيريه</t>
  </si>
  <si>
    <t>البارة</t>
  </si>
  <si>
    <t>محمد وسيم الصباغ</t>
  </si>
  <si>
    <t>اليس</t>
  </si>
  <si>
    <t>منبره</t>
  </si>
  <si>
    <t>تقى طيري</t>
  </si>
  <si>
    <t>مطانس</t>
  </si>
  <si>
    <t>توفيقه</t>
  </si>
  <si>
    <t>علوية</t>
  </si>
  <si>
    <t>اسامه الحايك</t>
  </si>
  <si>
    <t>محمد عون</t>
  </si>
  <si>
    <t>إرسال ملف الإستمارة (Excel ) عبر البريد الإلكتروني إلى العنوان التالي :
traopenlearning117@ hotmail.com 
ويجب أن يكون موضوع الإيميل هو الرقم الإمتحاني للطالب</t>
  </si>
  <si>
    <t>الفصل الأول 2024-2023</t>
  </si>
  <si>
    <t>م</t>
  </si>
  <si>
    <t>اسم الاب</t>
  </si>
  <si>
    <t>اسم الام</t>
  </si>
  <si>
    <t>مستنفذ الفصل الأول 2021-2022</t>
  </si>
  <si>
    <t>مستنفذ الفصل الثاني 2020-2021</t>
  </si>
  <si>
    <t>مستنفذ فصل ثاني 22-23</t>
  </si>
  <si>
    <t>استنفذ في الفصل الأول 2023-2024</t>
  </si>
  <si>
    <t>استنفذ في الفصل الأول للعام الدراسي 22-23</t>
  </si>
  <si>
    <t>مستنفذ الفصل الثاني 2021-2022</t>
  </si>
  <si>
    <t>مؤمنه صالح</t>
  </si>
  <si>
    <t>انس مشلح</t>
  </si>
  <si>
    <t>عامر مخول</t>
  </si>
  <si>
    <t>علا اليوسف</t>
  </si>
  <si>
    <t>بدرية عبد الغني</t>
  </si>
  <si>
    <t>هبه نحلاوي</t>
  </si>
  <si>
    <t>ظفر</t>
  </si>
  <si>
    <t>جائزة</t>
  </si>
  <si>
    <t>عائشه ورده</t>
  </si>
  <si>
    <t>باسمه رفيع</t>
  </si>
  <si>
    <t>نبيهه</t>
  </si>
  <si>
    <t>شيرين صالح</t>
  </si>
  <si>
    <t>صالحه الصالح</t>
  </si>
  <si>
    <t>عدنه الاحمد</t>
  </si>
  <si>
    <t>جليلة</t>
  </si>
  <si>
    <t>محمد ابو بكر سنوبر</t>
  </si>
  <si>
    <t>عفيفة</t>
  </si>
  <si>
    <t>براءة</t>
  </si>
  <si>
    <t>رفاعية</t>
  </si>
  <si>
    <t xml:space="preserve">فاطمة </t>
  </si>
  <si>
    <t>مصطفى كمال</t>
  </si>
  <si>
    <t>ام البنين</t>
  </si>
  <si>
    <t xml:space="preserve">نور الهدى </t>
  </si>
  <si>
    <t>ثمينه</t>
  </si>
  <si>
    <t>ندوة</t>
  </si>
  <si>
    <t>مارييت</t>
  </si>
  <si>
    <t>فتات</t>
  </si>
  <si>
    <t>محمودماهر</t>
  </si>
  <si>
    <t>محمدفيصل</t>
  </si>
  <si>
    <t>سارية</t>
  </si>
  <si>
    <t>جلال</t>
  </si>
  <si>
    <t>آلاء حرب</t>
  </si>
  <si>
    <t>جود مظفر</t>
  </si>
  <si>
    <t>حسان الحموي</t>
  </si>
  <si>
    <t>خالديه الهلمي</t>
  </si>
  <si>
    <t>ديما ايوب</t>
  </si>
  <si>
    <t xml:space="preserve">راما حسون </t>
  </si>
  <si>
    <t>رشا ابو فخر</t>
  </si>
  <si>
    <t>شروق محمد</t>
  </si>
  <si>
    <t>رعده</t>
  </si>
  <si>
    <t>صبا غلاب</t>
  </si>
  <si>
    <t>تركية</t>
  </si>
  <si>
    <t>علي فارس</t>
  </si>
  <si>
    <t>سامية</t>
  </si>
  <si>
    <t>لين الخولي</t>
  </si>
  <si>
    <t>مجد الاسود</t>
  </si>
  <si>
    <t>محاسن فياض</t>
  </si>
  <si>
    <t>محمد عامر قره حديد</t>
  </si>
  <si>
    <t>محمد نور نسب</t>
  </si>
  <si>
    <t>منار سلوم</t>
  </si>
  <si>
    <t>نبيهه قاو</t>
  </si>
  <si>
    <t>فرج</t>
  </si>
  <si>
    <t>نجوى تقلا</t>
  </si>
  <si>
    <t>مخلص</t>
  </si>
  <si>
    <t>نغم عباس</t>
  </si>
  <si>
    <t>صائب سلام</t>
  </si>
  <si>
    <t>مسيلا</t>
  </si>
  <si>
    <t>هيا المطلق</t>
  </si>
  <si>
    <t>وجدان قاضي</t>
  </si>
  <si>
    <t>وليم صقور</t>
  </si>
  <si>
    <t>روان الشوفاني</t>
  </si>
  <si>
    <t>00/01/1900</t>
  </si>
  <si>
    <t>منبج</t>
  </si>
  <si>
    <t xml:space="preserve">راس فلسقو </t>
  </si>
  <si>
    <t>اللقبه</t>
  </si>
  <si>
    <t>صنعاء</t>
  </si>
  <si>
    <t>غيرسورية</t>
  </si>
  <si>
    <t>عين التينه</t>
  </si>
  <si>
    <t>خبب</t>
  </si>
  <si>
    <t>اورم الجوز</t>
  </si>
  <si>
    <t>مفعلة</t>
  </si>
  <si>
    <t>بويضه ريحانيه</t>
  </si>
  <si>
    <t>السيده زينب</t>
  </si>
  <si>
    <t>إستمارة برنامج الترجمة للفصل الثاني للعام الدراسي 2025/2024</t>
  </si>
  <si>
    <t xml:space="preserve">                                                المقررات المسجلة في الفصل الثاني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t>
  </si>
  <si>
    <t>الفصل الثاني2024-2023</t>
  </si>
  <si>
    <t>الرقم</t>
  </si>
  <si>
    <t xml:space="preserve">وضع الطالب </t>
  </si>
  <si>
    <t>استنفذ في الفصل الثاني 23-24</t>
  </si>
  <si>
    <t>للتدقيق</t>
  </si>
  <si>
    <t>الرقم الامتحاني</t>
  </si>
  <si>
    <t>الايقافوالحرمان</t>
  </si>
  <si>
    <t>تاريخ الايقاف</t>
  </si>
  <si>
    <t>فصل أول 2018-2019</t>
  </si>
  <si>
    <t>فصل ثاني 2018-2019</t>
  </si>
  <si>
    <t>فصل أول 2019-2020</t>
  </si>
  <si>
    <t>فصل أول 2020-2021</t>
  </si>
  <si>
    <t>فصل ثاني 2020-2021</t>
  </si>
  <si>
    <t>فصل أول 2021-2022</t>
  </si>
  <si>
    <t>فصل ثاني 2021-2022</t>
  </si>
  <si>
    <t>منقطع ف1 2022-2023</t>
  </si>
  <si>
    <t>منقطع ف2 22/23</t>
  </si>
  <si>
    <t>منقطع ف1 23/24</t>
  </si>
  <si>
    <t>منقطع ف2 2023/2024</t>
  </si>
  <si>
    <t>رانيا السمان</t>
  </si>
  <si>
    <t>احمد نبيل</t>
  </si>
  <si>
    <t>بشرى حورية</t>
  </si>
  <si>
    <t>الي</t>
  </si>
  <si>
    <t>القمة</t>
  </si>
  <si>
    <t>لبنانية</t>
  </si>
  <si>
    <t>كمال الحمّامي</t>
  </si>
  <si>
    <t>09\02\1981</t>
  </si>
  <si>
    <t>رابعة</t>
  </si>
  <si>
    <t>منقطع ف1 25/24</t>
  </si>
  <si>
    <t xml:space="preserve">خالد ولو </t>
  </si>
  <si>
    <t>ديما العاص</t>
  </si>
  <si>
    <t>آلاء سعسع</t>
  </si>
  <si>
    <t>بسام هماش</t>
  </si>
  <si>
    <t>فرح عنتابي</t>
  </si>
  <si>
    <t>محمد البصيري</t>
  </si>
  <si>
    <t>حمدي</t>
  </si>
  <si>
    <t>محمد خير احمد</t>
  </si>
  <si>
    <t>مرم عباسي</t>
  </si>
  <si>
    <t>نضال العمار</t>
  </si>
  <si>
    <t>هبه الدبور</t>
  </si>
  <si>
    <t>هدى الرهبان</t>
  </si>
  <si>
    <t>احميد العبو</t>
  </si>
  <si>
    <t>احمد تميم</t>
  </si>
  <si>
    <t>اسماعيل منلا علي</t>
  </si>
  <si>
    <t>عيدان</t>
  </si>
  <si>
    <t>اصلان سيركه</t>
  </si>
  <si>
    <t>بشار خدام الجامع</t>
  </si>
  <si>
    <t>بلال الغياض</t>
  </si>
  <si>
    <t>رامي حمشو</t>
  </si>
  <si>
    <t>رانية المهايني</t>
  </si>
  <si>
    <t>احمد زياد</t>
  </si>
  <si>
    <t>زياد المحمد</t>
  </si>
  <si>
    <t>سعد المحيمد</t>
  </si>
  <si>
    <t>سوزر داوود</t>
  </si>
  <si>
    <t>عامر قاسم</t>
  </si>
  <si>
    <t>عبد الرحمن طويل</t>
  </si>
  <si>
    <t>عمر الحريري</t>
  </si>
  <si>
    <t>لؤي الكرش</t>
  </si>
  <si>
    <t>لين مهيدي الاصيل</t>
  </si>
  <si>
    <t>محمد الضاهر</t>
  </si>
  <si>
    <t>محمد بلال نسب</t>
  </si>
  <si>
    <t xml:space="preserve">محمد خير </t>
  </si>
  <si>
    <t>محمد خير الاحمد</t>
  </si>
  <si>
    <t>محمد رامي الحلواني الرفاعي</t>
  </si>
  <si>
    <t>مسطاوي العلي</t>
  </si>
  <si>
    <t>هناء النابلسي</t>
  </si>
  <si>
    <t>وائل الشرع</t>
  </si>
  <si>
    <t>سيبان حسين</t>
  </si>
  <si>
    <t>عائشة الحريري</t>
  </si>
  <si>
    <t>عبدالقادر الاحمد المصطو</t>
  </si>
  <si>
    <t>محمد الاحمد القرفان</t>
  </si>
  <si>
    <t>مروه بيري ايوبي</t>
  </si>
  <si>
    <t>معاذ عاشور</t>
  </si>
  <si>
    <t>ندى المجاريش</t>
  </si>
  <si>
    <t>هديل البني</t>
  </si>
  <si>
    <t>يحى البليلي</t>
  </si>
  <si>
    <t>خلدون الرفاعي</t>
  </si>
  <si>
    <t>شفان رسول</t>
  </si>
  <si>
    <t>عبد الحمن الحجي</t>
  </si>
  <si>
    <t>عبد الله العبد الله</t>
  </si>
  <si>
    <t>عبد المنعم المصلح</t>
  </si>
  <si>
    <t>صلاح اليونس</t>
  </si>
  <si>
    <t>بسام العبيد</t>
  </si>
  <si>
    <t>حسين صايمه</t>
  </si>
  <si>
    <t>زاهر الاشقر</t>
  </si>
  <si>
    <t>صالح الفريح</t>
  </si>
  <si>
    <t>عليان</t>
  </si>
  <si>
    <t>عمر جيجو</t>
  </si>
  <si>
    <t>احمد خليل</t>
  </si>
  <si>
    <t>ريما عرمان</t>
  </si>
  <si>
    <t>محمد بدر</t>
  </si>
  <si>
    <t>سامر الكردي</t>
  </si>
  <si>
    <t>اشتر</t>
  </si>
  <si>
    <t>علياء حاتم</t>
  </si>
  <si>
    <t>غاليه ترياقي</t>
  </si>
  <si>
    <t>ليى نجم الدين</t>
  </si>
  <si>
    <t>مجد ابو لوح</t>
  </si>
  <si>
    <t>محمد الشنيتي</t>
  </si>
  <si>
    <t>محمد قداح</t>
  </si>
  <si>
    <t>محمد مروان خادم السروجي</t>
  </si>
  <si>
    <t>مروان الرفاعي</t>
  </si>
  <si>
    <t>نهله وداعه</t>
  </si>
  <si>
    <t>هزار القطيفان</t>
  </si>
  <si>
    <t>وسام محمود</t>
  </si>
  <si>
    <t>انس الجاموس</t>
  </si>
  <si>
    <t>الاء القزاز</t>
  </si>
  <si>
    <t xml:space="preserve">غسان </t>
  </si>
  <si>
    <t>انس خان</t>
  </si>
  <si>
    <t>عبد الرشيد</t>
  </si>
  <si>
    <t>عمرو الصاري</t>
  </si>
  <si>
    <t>محمد الجلود</t>
  </si>
  <si>
    <t>محمود درويش</t>
  </si>
  <si>
    <t xml:space="preserve">مريم فتينه </t>
  </si>
  <si>
    <t>واصل العلي</t>
  </si>
  <si>
    <t>وسام الحسين</t>
  </si>
  <si>
    <t>طه خلف</t>
  </si>
  <si>
    <t>عكاش</t>
  </si>
  <si>
    <t>خالد العلي</t>
  </si>
  <si>
    <t>مايا الزبيبي</t>
  </si>
  <si>
    <t>محمد كريزان</t>
  </si>
  <si>
    <t>سمر الحسيني</t>
  </si>
  <si>
    <t>احمد سقى</t>
  </si>
  <si>
    <t>ضياء ابو علي مهنا</t>
  </si>
  <si>
    <t>هجران</t>
  </si>
  <si>
    <t>عبير الحمادة</t>
  </si>
  <si>
    <t>نور الهدى المصطفى</t>
  </si>
  <si>
    <t>علي الحميدي</t>
  </si>
  <si>
    <t>محمد هلال</t>
  </si>
  <si>
    <t>حنين شيتي</t>
  </si>
  <si>
    <t>رعد الحاج محمود</t>
  </si>
  <si>
    <t>مالك مدخنه</t>
  </si>
  <si>
    <t>عمر الحمصي</t>
  </si>
  <si>
    <t>اريج علي</t>
  </si>
  <si>
    <t>خزعل</t>
  </si>
  <si>
    <t>بتول سلوم</t>
  </si>
  <si>
    <t>ياسمين الشريحي</t>
  </si>
  <si>
    <t>حسام الشيخ عمر</t>
  </si>
  <si>
    <t>ضحى العقاد</t>
  </si>
  <si>
    <t>عبير الجمال</t>
  </si>
  <si>
    <t>محمد عوض</t>
  </si>
  <si>
    <t>عبده</t>
  </si>
  <si>
    <t>هدى شغري</t>
  </si>
  <si>
    <t>مؤيد قصار بني المرجه</t>
  </si>
  <si>
    <t>محمود المحمد</t>
  </si>
  <si>
    <t>ضياف</t>
  </si>
  <si>
    <t>نور دخنوس</t>
  </si>
  <si>
    <t>احمد الرشدان</t>
  </si>
  <si>
    <t>خالد مالك</t>
  </si>
  <si>
    <t>ريما ابو عساف</t>
  </si>
  <si>
    <t>اسراء كيالي</t>
  </si>
  <si>
    <t>اماني الصلخدي</t>
  </si>
  <si>
    <t>منتهى الشعابين</t>
  </si>
  <si>
    <t>شتوه</t>
  </si>
  <si>
    <t>مازن دياب</t>
  </si>
  <si>
    <t>الاء العبود</t>
  </si>
  <si>
    <t>سعديه</t>
  </si>
  <si>
    <t>رشا ابو حمود</t>
  </si>
  <si>
    <t>ريم كيوان</t>
  </si>
  <si>
    <t>شمعه</t>
  </si>
  <si>
    <t>سوسن احمد</t>
  </si>
  <si>
    <t>هزار الشيخ</t>
  </si>
  <si>
    <t>سامر الزعبي</t>
  </si>
  <si>
    <t>فادية الصعيدي</t>
  </si>
  <si>
    <t>قتيبه السيد احمد</t>
  </si>
  <si>
    <t>زيدانه</t>
  </si>
  <si>
    <t>رامي زيدو</t>
  </si>
  <si>
    <t>عبد العزيز الشافعي</t>
  </si>
  <si>
    <t>مشهور الركابي</t>
  </si>
  <si>
    <t>مضر خصروف</t>
  </si>
  <si>
    <t>عبد الرحمن جزار</t>
  </si>
  <si>
    <t>محمد شاكر الحنش</t>
  </si>
  <si>
    <t>ندى شربجي</t>
  </si>
  <si>
    <t>احمد الصفدي</t>
  </si>
  <si>
    <t>لمى المهايني</t>
  </si>
  <si>
    <t>راويه</t>
  </si>
  <si>
    <t>محمد قده</t>
  </si>
  <si>
    <t>لجين سنوبر</t>
  </si>
  <si>
    <t>احمد صبره</t>
  </si>
  <si>
    <t>راما الزاقوت</t>
  </si>
  <si>
    <t>فضيله</t>
  </si>
  <si>
    <t>صفاء الاحمد</t>
  </si>
  <si>
    <t>وحيد</t>
  </si>
  <si>
    <t>فاتن خطاب</t>
  </si>
  <si>
    <t>مروه الاحمد</t>
  </si>
  <si>
    <t>هبه غزاله عينيه</t>
  </si>
  <si>
    <t>رنيم الدبس</t>
  </si>
  <si>
    <t>تقى اللبابيدي</t>
  </si>
  <si>
    <t>فاطمه عيون</t>
  </si>
  <si>
    <t>كنزا سيركه</t>
  </si>
  <si>
    <t>احمد سلمو</t>
  </si>
  <si>
    <t>ايناس كوجان</t>
  </si>
  <si>
    <t>نادين ملحم</t>
  </si>
  <si>
    <t>رشا حماد</t>
  </si>
  <si>
    <t>غانم</t>
  </si>
  <si>
    <t>ولاء الزين</t>
  </si>
  <si>
    <t>جلال مبارك</t>
  </si>
  <si>
    <t>خلود الطحان</t>
  </si>
  <si>
    <t>نرميز</t>
  </si>
  <si>
    <t>تالار مارديروسيان</t>
  </si>
  <si>
    <t>ابراهام</t>
  </si>
  <si>
    <t>زوفينار</t>
  </si>
  <si>
    <t>زاور حاج حسن</t>
  </si>
  <si>
    <t>بيبرد</t>
  </si>
  <si>
    <t>فارس هلال</t>
  </si>
  <si>
    <t>نوره ادريس</t>
  </si>
  <si>
    <t>هبه ميا</t>
  </si>
  <si>
    <t>محمد رمضان</t>
  </si>
  <si>
    <t>نهوند</t>
  </si>
  <si>
    <t>لميس الخطيب البعيني</t>
  </si>
  <si>
    <t>حيان العمري</t>
  </si>
  <si>
    <t>اكرم خضر</t>
  </si>
  <si>
    <t>الاء ادريس</t>
  </si>
  <si>
    <t>رون</t>
  </si>
  <si>
    <t>روشان مطر</t>
  </si>
  <si>
    <t>عمار العجوز</t>
  </si>
  <si>
    <t>هزار الشالاتي</t>
  </si>
  <si>
    <t>راغب</t>
  </si>
  <si>
    <t>ربا الجنيدي</t>
  </si>
  <si>
    <t>شيماء طبيخ</t>
  </si>
  <si>
    <t>منار الفاضلي</t>
  </si>
  <si>
    <t>ديما ثمينه</t>
  </si>
  <si>
    <t>اسعد دبور</t>
  </si>
  <si>
    <t>عامر العجمي</t>
  </si>
  <si>
    <t>عبد الاله الاحمد</t>
  </si>
  <si>
    <t>فاطمه الخوص</t>
  </si>
  <si>
    <t>نهى رمضان</t>
  </si>
  <si>
    <t>دعاء قباقيبو</t>
  </si>
  <si>
    <t>حنين حامد</t>
  </si>
  <si>
    <t>سميحه تركمان</t>
  </si>
  <si>
    <t>محمد الويش</t>
  </si>
  <si>
    <t>تامار طوقاتليان</t>
  </si>
  <si>
    <t>اوهانس</t>
  </si>
  <si>
    <t>هنرييت</t>
  </si>
  <si>
    <t>شهد ابو عسلي</t>
  </si>
  <si>
    <t>لوسين اكوب مانبوريان</t>
  </si>
  <si>
    <t>ساركيس</t>
  </si>
  <si>
    <t>هامست</t>
  </si>
  <si>
    <t>مجد الدين قصار</t>
  </si>
  <si>
    <t>عبد الحليم</t>
  </si>
  <si>
    <t>الطاف</t>
  </si>
  <si>
    <t>نزهه</t>
  </si>
  <si>
    <t>محمد فاضل</t>
  </si>
  <si>
    <t>روضة</t>
  </si>
  <si>
    <t>نوال النايف</t>
  </si>
  <si>
    <t>فصل نهائي</t>
  </si>
  <si>
    <t>سلام الحموي</t>
  </si>
  <si>
    <t>زاهية المصري</t>
  </si>
  <si>
    <t>يمامه قسومة</t>
  </si>
  <si>
    <t>أحمد راتب</t>
  </si>
  <si>
    <t>خلدون الطحان</t>
  </si>
  <si>
    <t>رامز قولي</t>
  </si>
  <si>
    <t>رامي الدريعي</t>
  </si>
  <si>
    <t>ريم الجلبي</t>
  </si>
  <si>
    <t>بشيرة</t>
  </si>
  <si>
    <t>كنده سعد الدين</t>
  </si>
  <si>
    <t>محي الدين غنام</t>
  </si>
  <si>
    <t>ميس الاعور</t>
  </si>
  <si>
    <t>ميسون الانكليزي</t>
  </si>
  <si>
    <t>زهار</t>
  </si>
  <si>
    <t>نهاد عيسى</t>
  </si>
  <si>
    <t>هنادي خدام العسالي</t>
  </si>
  <si>
    <t>اكرام ابو سمره</t>
  </si>
  <si>
    <t>محمد هادي</t>
  </si>
  <si>
    <t>الاء الكحاله</t>
  </si>
  <si>
    <t>بانه السقا</t>
  </si>
  <si>
    <t>حنان حسن</t>
  </si>
  <si>
    <t>راما رزق</t>
  </si>
  <si>
    <t>راما زرزور</t>
  </si>
  <si>
    <t>عائده شوباش</t>
  </si>
  <si>
    <t>عبد الكريم حريدين</t>
  </si>
  <si>
    <t>عمار الماضي</t>
  </si>
  <si>
    <t>عمرو طباش</t>
  </si>
  <si>
    <t>فاديه الحمدان</t>
  </si>
  <si>
    <t>مارلين العزو</t>
  </si>
  <si>
    <t>ماهر القويدر</t>
  </si>
  <si>
    <t>مجد هلال</t>
  </si>
  <si>
    <t>سمره</t>
  </si>
  <si>
    <t>محمد اسامه نصري</t>
  </si>
  <si>
    <t>محمد خالد زمريق</t>
  </si>
  <si>
    <t>منى فاعور</t>
  </si>
  <si>
    <t>نادر المحمد</t>
  </si>
  <si>
    <t>ندى كحلوس</t>
  </si>
  <si>
    <t>نور الدين طرفه</t>
  </si>
  <si>
    <t>وسام الاحمد</t>
  </si>
  <si>
    <t>هاله فشخ ملاح</t>
  </si>
  <si>
    <t>ثروة</t>
  </si>
  <si>
    <t>احمد الحمصي</t>
  </si>
  <si>
    <t>سليمان الخطيب</t>
  </si>
  <si>
    <t>مفيده ابراهيم</t>
  </si>
  <si>
    <t>كرم عمر</t>
  </si>
  <si>
    <t>محمد حيدر</t>
  </si>
  <si>
    <t>نور البديوي</t>
  </si>
  <si>
    <t>نور محفوظ</t>
  </si>
  <si>
    <t>يارا زاعور</t>
  </si>
  <si>
    <t>نرجس</t>
  </si>
  <si>
    <t>خالد الخلف</t>
  </si>
  <si>
    <t>نسرين بي</t>
  </si>
  <si>
    <t>سلاف فرج</t>
  </si>
  <si>
    <t>زلفة</t>
  </si>
  <si>
    <t>ايمان خضره</t>
  </si>
  <si>
    <t>رهف الشجاع</t>
  </si>
  <si>
    <t>ياسمين الرفاعي</t>
  </si>
  <si>
    <t>اسراء عكاشه</t>
  </si>
  <si>
    <t>بثينه النهار</t>
  </si>
  <si>
    <t>بريفان حاجي</t>
  </si>
  <si>
    <t>هيفي</t>
  </si>
  <si>
    <t>رانيا عصيده</t>
  </si>
  <si>
    <t>بهجاه</t>
  </si>
  <si>
    <t>مها ظاظا</t>
  </si>
  <si>
    <t>ديانا</t>
  </si>
  <si>
    <t>هبه الله الحنبلي</t>
  </si>
  <si>
    <t>هديل ابو صعب</t>
  </si>
  <si>
    <t>نسرين حسين</t>
  </si>
  <si>
    <t>وائل ابراهيم</t>
  </si>
  <si>
    <t>باسكال ثابت</t>
  </si>
  <si>
    <t>كلاله سجفان</t>
  </si>
  <si>
    <t>ليندا سويدان</t>
  </si>
  <si>
    <t>محمد حازم</t>
  </si>
  <si>
    <t>مايه النبهان</t>
  </si>
  <si>
    <t>هيام عبود</t>
  </si>
  <si>
    <t>مراد الجاحد</t>
  </si>
  <si>
    <t>ميس عبد الوهاب</t>
  </si>
  <si>
    <t>نورا أبو أرشيد</t>
  </si>
  <si>
    <t>دعاء خزامه</t>
  </si>
  <si>
    <t>ديالا فلاحه</t>
  </si>
  <si>
    <t>شادي مخول</t>
  </si>
  <si>
    <t>لوده</t>
  </si>
  <si>
    <t>عبد المجيد أبو البرغل</t>
  </si>
  <si>
    <t>هلا الجوابره</t>
  </si>
  <si>
    <t>ريم شربا</t>
  </si>
  <si>
    <t>هبة الشعار</t>
  </si>
  <si>
    <t>محاكم</t>
  </si>
  <si>
    <t>بتول هلال</t>
  </si>
  <si>
    <t>ميرنا السرحان</t>
  </si>
  <si>
    <t>هند قوقس</t>
  </si>
  <si>
    <t>هبه الله كمال الدين</t>
  </si>
  <si>
    <t>احمد مفيد</t>
  </si>
  <si>
    <t>زينه خضيره</t>
  </si>
  <si>
    <t>علا صوان</t>
  </si>
  <si>
    <t>علا داغستاني</t>
  </si>
  <si>
    <t>سرار</t>
  </si>
  <si>
    <t>ايات دياب</t>
  </si>
  <si>
    <t>رنيم بشيتي</t>
  </si>
  <si>
    <t>ساره جمعه</t>
  </si>
  <si>
    <t>سماح كسر</t>
  </si>
  <si>
    <t>عليا النادر</t>
  </si>
  <si>
    <t>عدنانا</t>
  </si>
  <si>
    <t>دهيش</t>
  </si>
  <si>
    <t>لين الغزي</t>
  </si>
  <si>
    <t>دانيه بارودي</t>
  </si>
  <si>
    <t>مصعب خلف</t>
  </si>
  <si>
    <t>ميساء الحفار</t>
  </si>
  <si>
    <t>يزن اللحام</t>
  </si>
  <si>
    <t>مياسه</t>
  </si>
  <si>
    <t>رادا الجندي</t>
  </si>
  <si>
    <t>اكثم</t>
  </si>
  <si>
    <t>احمد جقميري</t>
  </si>
  <si>
    <t>اصاله محي الدين</t>
  </si>
  <si>
    <t>امنه داري</t>
  </si>
  <si>
    <t>بتول الريحاوي</t>
  </si>
  <si>
    <t>بدور عبد الرزاق</t>
  </si>
  <si>
    <t>جابر الحمد</t>
  </si>
  <si>
    <t>سفيان</t>
  </si>
  <si>
    <t>رونق</t>
  </si>
  <si>
    <t>حسين الخطيب</t>
  </si>
  <si>
    <t>حياه الخطيب</t>
  </si>
  <si>
    <t>فهمي</t>
  </si>
  <si>
    <t>ربا المصطفى</t>
  </si>
  <si>
    <t>رهام ابو خميس</t>
  </si>
  <si>
    <t>شام شبيب</t>
  </si>
  <si>
    <t>نوران</t>
  </si>
  <si>
    <t>عمار الحمصي</t>
  </si>
  <si>
    <t>سناء خلف</t>
  </si>
  <si>
    <t>مصعب ضاهر</t>
  </si>
  <si>
    <t>ياسر الكسم</t>
  </si>
  <si>
    <t>تهاني فاطمه</t>
  </si>
  <si>
    <t>شادي كيالي</t>
  </si>
  <si>
    <t>ليبدوفاتتيانا</t>
  </si>
  <si>
    <t>بنان الميداني</t>
  </si>
  <si>
    <t>رغد عروس</t>
  </si>
  <si>
    <t>رزان خلو</t>
  </si>
  <si>
    <t>دياب الجوابره</t>
  </si>
  <si>
    <t>هاله التركماني</t>
  </si>
  <si>
    <t>لورين ليلى</t>
  </si>
  <si>
    <t>نور العقباني</t>
  </si>
  <si>
    <t>جوانا ساعي</t>
  </si>
  <si>
    <t>ساره سمحا</t>
  </si>
  <si>
    <t>علي فخور</t>
  </si>
  <si>
    <t>وفاء الزيات</t>
  </si>
  <si>
    <t>محمد الموسى</t>
  </si>
  <si>
    <t>محمد حمزه الصواف الشهير بالدوه جي</t>
  </si>
  <si>
    <t>نور خضري بك</t>
  </si>
  <si>
    <t>هبه الحلبي</t>
  </si>
  <si>
    <t>مندلين صقر</t>
  </si>
  <si>
    <t>ساره ابراهيم</t>
  </si>
  <si>
    <t>بسام موكي</t>
  </si>
  <si>
    <t>مراد الاحمد</t>
  </si>
  <si>
    <t>رياض سقرف</t>
  </si>
  <si>
    <t>راله عربش</t>
  </si>
  <si>
    <t>شهيره</t>
  </si>
  <si>
    <t>لما الحسين</t>
  </si>
  <si>
    <t>رغيد</t>
  </si>
  <si>
    <t>هيفين حجي طالب</t>
  </si>
  <si>
    <t>بيان</t>
  </si>
  <si>
    <t>ديمه كحال</t>
  </si>
  <si>
    <t>زياد شعيب</t>
  </si>
  <si>
    <t>زلوخ</t>
  </si>
  <si>
    <t>سلوى عتمه</t>
  </si>
  <si>
    <t>معتز بالله</t>
  </si>
  <si>
    <t>عبير الدوس</t>
  </si>
  <si>
    <t>محمد اديب الشرع</t>
  </si>
  <si>
    <t>معاويه المقداد</t>
  </si>
  <si>
    <t>ميس الغضبان</t>
  </si>
  <si>
    <t>ناديه ثليجان</t>
  </si>
  <si>
    <t>دانا ميرزا</t>
  </si>
  <si>
    <t>كناز الطبل</t>
  </si>
  <si>
    <t>احمد البيرودي</t>
  </si>
  <si>
    <t>حنان الدج</t>
  </si>
  <si>
    <t>موفيقة</t>
  </si>
  <si>
    <t>علا صالح</t>
  </si>
  <si>
    <t>الاء عباس</t>
  </si>
  <si>
    <t>عهد شحود</t>
  </si>
  <si>
    <t>عهيده</t>
  </si>
  <si>
    <t>راما كعيكاتي</t>
  </si>
  <si>
    <t>محمد انس</t>
  </si>
  <si>
    <t>احمد هدهد</t>
  </si>
  <si>
    <t>رشا ابراهيم</t>
  </si>
  <si>
    <t>رغداء نصره</t>
  </si>
  <si>
    <t>محمد عبد الحق</t>
  </si>
  <si>
    <t>رياض الرز</t>
  </si>
  <si>
    <t>ريم ملص</t>
  </si>
  <si>
    <t>رلا ابو حسين</t>
  </si>
  <si>
    <t>ليزا ابراهيم</t>
  </si>
  <si>
    <t>نذار</t>
  </si>
  <si>
    <t>احمد الجزايرلي</t>
  </si>
  <si>
    <t>ايثار عبد الحي</t>
  </si>
  <si>
    <t>كرم الشيخ حسين</t>
  </si>
  <si>
    <t>جابر عباس</t>
  </si>
  <si>
    <t>ايمان الشومري</t>
  </si>
  <si>
    <t>محمد خير السالم</t>
  </si>
  <si>
    <t>الاء السوادي</t>
  </si>
  <si>
    <t>محمد عز الدين</t>
  </si>
  <si>
    <t>بشرى سلامه</t>
  </si>
  <si>
    <t>زكريا الخطيب</t>
  </si>
  <si>
    <t>نرمين الصالح</t>
  </si>
  <si>
    <t>هدى العلبي</t>
  </si>
  <si>
    <t>وصال البحره</t>
  </si>
  <si>
    <t>محمد نبيه</t>
  </si>
  <si>
    <t>ساندرا خليفه</t>
  </si>
  <si>
    <t>علي نصر</t>
  </si>
  <si>
    <t>صخر</t>
  </si>
  <si>
    <t>غاده رفاعي</t>
  </si>
  <si>
    <t>فصل</t>
  </si>
  <si>
    <t>نور الهدى ابو شعر</t>
  </si>
  <si>
    <t>انغام بشير</t>
  </si>
  <si>
    <t>روى غيبه</t>
  </si>
  <si>
    <t>خالد الحمود</t>
  </si>
  <si>
    <t>ندى القاسم</t>
  </si>
  <si>
    <t>يوسف حجازي</t>
  </si>
  <si>
    <t>ماري الياس</t>
  </si>
  <si>
    <t>محمد الحاج حسين</t>
  </si>
  <si>
    <t>ولاء محفوظ</t>
  </si>
  <si>
    <t>اسيد الملاح</t>
  </si>
  <si>
    <t>لينا الافغاني</t>
  </si>
  <si>
    <t>محمد صادق</t>
  </si>
  <si>
    <t>عبد الهادي منصور جهاد</t>
  </si>
  <si>
    <t>عمر رحمون</t>
  </si>
  <si>
    <t>فاضله</t>
  </si>
  <si>
    <t>فراس موعد</t>
  </si>
  <si>
    <t>شذى الشريطي</t>
  </si>
  <si>
    <t>علا بلال</t>
  </si>
  <si>
    <t>اسبيرو نجيب</t>
  </si>
  <si>
    <t>صابات</t>
  </si>
  <si>
    <t>الاء الايوبي</t>
  </si>
  <si>
    <t>باسم عابدين</t>
  </si>
  <si>
    <t>رفيده هبا</t>
  </si>
  <si>
    <t>محمد غالب</t>
  </si>
  <si>
    <t>رنيم الجزايرلي</t>
  </si>
  <si>
    <t>زينب حسن</t>
  </si>
  <si>
    <t>سوسن معتاد</t>
  </si>
  <si>
    <t>برهان الدين</t>
  </si>
  <si>
    <t>فاطمه العزي النقشبندي</t>
  </si>
  <si>
    <t>نهى الصعيدي</t>
  </si>
  <si>
    <t>مي قيسيه</t>
  </si>
  <si>
    <t>حجلة</t>
  </si>
  <si>
    <t>بلندا علي</t>
  </si>
  <si>
    <t>عبد الرحمن مزاويه</t>
  </si>
  <si>
    <t>صادق</t>
  </si>
  <si>
    <t>وفاء نور الدين</t>
  </si>
  <si>
    <t>حنان نصر</t>
  </si>
  <si>
    <t>عبد الله الجاسم الموسى</t>
  </si>
  <si>
    <t>شروق ظاهر</t>
  </si>
  <si>
    <t>اماني مجيد</t>
  </si>
  <si>
    <t>زهور اسماعيل</t>
  </si>
  <si>
    <t>نوران توتنجي</t>
  </si>
  <si>
    <t>نيلي شلش</t>
  </si>
  <si>
    <t>عمار بيروا</t>
  </si>
  <si>
    <t>عبله</t>
  </si>
  <si>
    <t>احمد صفصف</t>
  </si>
  <si>
    <t>فاتن السهوي</t>
  </si>
  <si>
    <t>سميره المدني</t>
  </si>
  <si>
    <t>رغده الميداني</t>
  </si>
  <si>
    <t>اويس خطاب</t>
  </si>
  <si>
    <t>غدير الكرسوح</t>
  </si>
  <si>
    <t>سلام سويد</t>
  </si>
  <si>
    <t>عهود</t>
  </si>
  <si>
    <t>مرح العواد</t>
  </si>
  <si>
    <t>ايه احمد</t>
  </si>
  <si>
    <t>نور جمال</t>
  </si>
  <si>
    <t>ربا شاويش</t>
  </si>
  <si>
    <t>منى كم الماز</t>
  </si>
  <si>
    <t>رامي الاحمد</t>
  </si>
  <si>
    <t>كونه</t>
  </si>
  <si>
    <t>وداد اسعد</t>
  </si>
  <si>
    <t>مامون الصمادي</t>
  </si>
  <si>
    <t>مجد الزعبي</t>
  </si>
  <si>
    <t>مهند العبيد</t>
  </si>
  <si>
    <t>بارعه الكفري</t>
  </si>
  <si>
    <t>روان الشيخ عمر</t>
  </si>
  <si>
    <t>مريم عباس</t>
  </si>
  <si>
    <t>بتول شموط</t>
  </si>
  <si>
    <t>ليلى الصباغ</t>
  </si>
  <si>
    <t>يسرى حموده</t>
  </si>
  <si>
    <t>احمد قزويني</t>
  </si>
  <si>
    <t>بنان حسين</t>
  </si>
  <si>
    <t>علياء الكيلاني</t>
  </si>
  <si>
    <t>ايناس</t>
  </si>
  <si>
    <t>سحر دعبول</t>
  </si>
  <si>
    <t>بلقيس</t>
  </si>
  <si>
    <t>انغام حديد</t>
  </si>
  <si>
    <t>احمد السليمان</t>
  </si>
  <si>
    <t>حسن سعيد</t>
  </si>
  <si>
    <t>استنفاذ24-25</t>
  </si>
  <si>
    <t>استنفذ في الفصل الأول 24-25</t>
  </si>
  <si>
    <t>معادلة</t>
  </si>
  <si>
    <t>إعادة ارتباط بسبب الثورة</t>
  </si>
  <si>
    <t>إعادة ارتباط بسبب الثورة من ف1 24-25</t>
  </si>
  <si>
    <t>اعادة ارتباط بسبب الثورة</t>
  </si>
  <si>
    <t>الفصل الأول 2024-2025</t>
  </si>
  <si>
    <t>مراجعة الشؤون</t>
  </si>
  <si>
    <r>
      <t xml:space="preserve">ثم تسليم استمارة التسجيل مع إيصال المصرف إلى شؤون طلاب الترجمة - كلية الآداب - الطابق الأول جانب بناء الجغرافية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-البرامكة - مركز التعليم المفتوح - جانب كلية الحقوق - ص ب/ 35063/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</si>
</sst>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108" x14ac:knownFonts="1">
    <font>
      <sz val="11"/>
      <color theme="1"/>
      <name val="Arial"/>
      <family val="2"/>
      <scheme val="minor"/>
    </font>
    <font>
      <sz val="11"/>
      <color theme="1"/>
      <name val="Arial"/>
      <family val="2"/>
      <charset val="178"/>
      <scheme val="minor"/>
    </font>
    <font>
      <b/>
      <sz val="10"/>
      <name val="Arial"/>
      <family val="2"/>
    </font>
    <font>
      <b/>
      <sz val="16"/>
      <name val="Arial"/>
      <family val="2"/>
    </font>
    <font>
      <b/>
      <sz val="12"/>
      <name val="Arial"/>
      <family val="2"/>
    </font>
    <font>
      <b/>
      <sz val="11"/>
      <name val="Arial"/>
      <family val="2"/>
    </font>
    <font>
      <sz val="11"/>
      <name val="Arial"/>
      <family val="2"/>
    </font>
    <font>
      <sz val="12"/>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sz val="11"/>
      <name val="Arial"/>
      <family val="2"/>
      <scheme val="minor"/>
    </font>
    <font>
      <b/>
      <sz val="14"/>
      <color theme="0"/>
      <name val="Arial"/>
      <family val="2"/>
      <scheme val="minor"/>
    </font>
    <font>
      <b/>
      <sz val="14"/>
      <color theme="8" tint="-0.249977111117893"/>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u/>
      <sz val="12"/>
      <color theme="10"/>
      <name val="Arial"/>
      <family val="2"/>
    </font>
    <font>
      <b/>
      <sz val="14"/>
      <name val="Arial"/>
      <family val="2"/>
      <scheme val="minor"/>
    </font>
    <font>
      <b/>
      <sz val="12"/>
      <color theme="0"/>
      <name val="Arial"/>
      <family val="2"/>
    </font>
    <font>
      <b/>
      <sz val="16"/>
      <color theme="0"/>
      <name val="Arial"/>
      <family val="2"/>
      <scheme val="minor"/>
    </font>
    <font>
      <b/>
      <sz val="10"/>
      <color theme="0"/>
      <name val="Arial"/>
      <family val="2"/>
    </font>
    <font>
      <b/>
      <sz val="8"/>
      <name val="Arial"/>
      <family val="2"/>
    </font>
    <font>
      <sz val="8"/>
      <name val="Arial"/>
      <family val="2"/>
      <scheme val="minor"/>
    </font>
    <font>
      <sz val="11"/>
      <color theme="5" tint="0.59999389629810485"/>
      <name val="Arial"/>
      <family val="2"/>
      <scheme val="minor"/>
    </font>
    <font>
      <b/>
      <sz val="12"/>
      <color rgb="FFFF0000"/>
      <name val="Sakkal Majalla"/>
    </font>
    <font>
      <sz val="8"/>
      <name val="Arial"/>
      <family val="2"/>
    </font>
    <font>
      <b/>
      <sz val="12"/>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1"/>
      <color theme="0"/>
      <name val="Arial"/>
      <family val="2"/>
      <scheme val="minor"/>
    </font>
    <font>
      <b/>
      <sz val="16"/>
      <color theme="4" tint="-0.249977111117893"/>
      <name val="Arial"/>
      <family val="2"/>
      <scheme val="minor"/>
    </font>
    <font>
      <b/>
      <sz val="12"/>
      <color theme="0"/>
      <name val="Arial"/>
      <family val="2"/>
      <scheme val="minor"/>
    </font>
    <font>
      <b/>
      <sz val="12"/>
      <color theme="0"/>
      <name val="Sakkal Majalla"/>
    </font>
    <font>
      <b/>
      <sz val="12"/>
      <color rgb="FF002060"/>
      <name val="Arial"/>
      <family val="2"/>
      <scheme val="minor"/>
    </font>
    <font>
      <b/>
      <sz val="16"/>
      <color rgb="FF002060"/>
      <name val="Arial"/>
      <family val="2"/>
      <scheme val="minor"/>
    </font>
    <font>
      <sz val="12"/>
      <name val="Arial"/>
      <family val="2"/>
      <charset val="178"/>
    </font>
    <font>
      <sz val="12"/>
      <color rgb="FFFF0000"/>
      <name val="Arial"/>
      <family val="2"/>
      <charset val="178"/>
      <scheme val="minor"/>
    </font>
    <font>
      <b/>
      <sz val="16"/>
      <color theme="1"/>
      <name val="Arial"/>
      <family val="2"/>
    </font>
    <font>
      <sz val="20"/>
      <color theme="1"/>
      <name val="Arial"/>
      <family val="2"/>
    </font>
    <font>
      <sz val="11"/>
      <color theme="1"/>
      <name val="Arial"/>
      <family val="2"/>
    </font>
    <font>
      <b/>
      <sz val="10"/>
      <color theme="1"/>
      <name val="Arial"/>
      <family val="2"/>
    </font>
    <font>
      <sz val="10"/>
      <color theme="1"/>
      <name val="Arial"/>
      <family val="2"/>
    </font>
    <font>
      <sz val="10"/>
      <color rgb="FF002060"/>
      <name val="Arial"/>
      <family val="2"/>
    </font>
    <font>
      <b/>
      <sz val="12"/>
      <name val="Sakkal Majalla"/>
    </font>
    <font>
      <b/>
      <sz val="16"/>
      <color theme="0"/>
      <name val="Sakkal Majalla"/>
    </font>
    <font>
      <sz val="14"/>
      <name val="Sakkal Majalla"/>
    </font>
    <font>
      <sz val="14"/>
      <color rgb="FFFF0000"/>
      <name val="Sakkal Majalla"/>
    </font>
    <font>
      <sz val="12"/>
      <color theme="0"/>
      <name val="Arial"/>
      <family val="2"/>
      <charset val="178"/>
    </font>
    <font>
      <u/>
      <sz val="12"/>
      <name val="Arial"/>
      <family val="2"/>
      <charset val="178"/>
    </font>
    <font>
      <sz val="12"/>
      <color theme="1"/>
      <name val="Arial"/>
      <family val="2"/>
      <charset val="178"/>
      <scheme val="minor"/>
    </font>
    <font>
      <sz val="14"/>
      <name val="Arial"/>
      <family val="2"/>
      <charset val="178"/>
    </font>
    <font>
      <sz val="12"/>
      <color theme="0"/>
      <name val="Arial"/>
      <family val="2"/>
      <charset val="178"/>
      <scheme val="minor"/>
    </font>
    <font>
      <sz val="12"/>
      <color theme="0"/>
      <name val="Sakkal Majalla"/>
    </font>
    <font>
      <u/>
      <sz val="12"/>
      <color rgb="FF0070C0"/>
      <name val="Arial"/>
      <family val="2"/>
      <charset val="178"/>
    </font>
    <font>
      <sz val="12"/>
      <color rgb="FFFF0000"/>
      <name val="Arial"/>
      <family val="2"/>
      <charset val="178"/>
    </font>
    <font>
      <sz val="12"/>
      <color rgb="FFFF0000"/>
      <name val="Arial"/>
      <family val="2"/>
      <scheme val="minor"/>
    </font>
    <font>
      <sz val="10"/>
      <color theme="0"/>
      <name val="Arial"/>
      <family val="2"/>
    </font>
    <font>
      <sz val="9"/>
      <color theme="1"/>
      <name val="Arial"/>
      <family val="2"/>
    </font>
    <font>
      <sz val="9"/>
      <name val="Arial"/>
      <family val="2"/>
    </font>
    <font>
      <sz val="9"/>
      <color rgb="FF0070C0"/>
      <name val="Arial"/>
      <family val="2"/>
    </font>
    <font>
      <b/>
      <sz val="14"/>
      <name val="Arial"/>
      <family val="2"/>
    </font>
    <font>
      <sz val="14"/>
      <name val="Arial"/>
      <family val="2"/>
    </font>
    <font>
      <sz val="10"/>
      <color indexed="8"/>
      <name val="Arial"/>
      <family val="2"/>
    </font>
    <font>
      <sz val="11"/>
      <color indexed="8"/>
      <name val="Calibri"/>
      <family val="2"/>
    </font>
    <font>
      <b/>
      <sz val="11"/>
      <color theme="0"/>
      <name val="Arial"/>
      <family val="2"/>
    </font>
    <font>
      <b/>
      <sz val="8"/>
      <color theme="0"/>
      <name val="Arial"/>
      <family val="2"/>
    </font>
    <font>
      <sz val="8"/>
      <color theme="0"/>
      <name val="Arial"/>
      <family val="2"/>
      <scheme val="minor"/>
    </font>
    <font>
      <sz val="11"/>
      <color indexed="8"/>
      <name val="Calibri"/>
      <family val="2"/>
    </font>
    <font>
      <sz val="10"/>
      <color indexed="8"/>
      <name val="Arial"/>
      <family val="2"/>
    </font>
    <font>
      <sz val="11"/>
      <color theme="1"/>
      <name val="Arial"/>
      <family val="2"/>
      <charset val="178"/>
    </font>
    <font>
      <sz val="11"/>
      <color rgb="FF000000"/>
      <name val="Calibri"/>
      <family val="2"/>
    </font>
    <font>
      <sz val="11"/>
      <color theme="1"/>
      <name val="Arial"/>
      <family val="2"/>
      <scheme val="minor"/>
    </font>
    <font>
      <sz val="12"/>
      <color theme="1"/>
      <name val="Sakkal Majalla"/>
    </font>
    <font>
      <b/>
      <sz val="18"/>
      <color theme="0"/>
      <name val="Arial"/>
      <family val="2"/>
      <scheme val="minor"/>
    </font>
    <font>
      <sz val="11"/>
      <color theme="1"/>
      <name val="Arial"/>
      <family val="2"/>
      <charset val="178"/>
      <scheme val="minor"/>
    </font>
    <font>
      <sz val="16"/>
      <color theme="1"/>
      <name val="Arial"/>
      <family val="2"/>
      <scheme val="minor"/>
    </font>
  </fonts>
  <fills count="32">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rgb="FF3855A6"/>
        <bgColor indexed="64"/>
      </patternFill>
    </fill>
    <fill>
      <patternFill patternType="solid">
        <fgColor rgb="FFC00000"/>
        <bgColor indexed="64"/>
      </patternFill>
    </fill>
    <fill>
      <patternFill patternType="solid">
        <fgColor indexed="22"/>
        <bgColor indexed="0"/>
      </patternFill>
    </fill>
    <fill>
      <patternFill patternType="solid">
        <fgColor rgb="FFF2DDDC"/>
        <bgColor rgb="FF000000"/>
      </patternFill>
    </fill>
    <fill>
      <patternFill patternType="solid">
        <fgColor rgb="FFFFFF00"/>
        <bgColor rgb="FF000000"/>
      </patternFill>
    </fill>
    <fill>
      <patternFill patternType="solid">
        <fgColor rgb="FFB8CCE4"/>
        <bgColor rgb="FF000000"/>
      </patternFill>
    </fill>
    <fill>
      <patternFill patternType="solid">
        <fgColor rgb="FFB6DDE8"/>
        <bgColor rgb="FF000000"/>
      </patternFill>
    </fill>
    <fill>
      <patternFill patternType="solid">
        <fgColor rgb="FFFFFF00"/>
        <bgColor indexed="64"/>
      </patternFill>
    </fill>
  </fills>
  <borders count="165">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style="thick">
        <color theme="0"/>
      </right>
      <top/>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style="thick">
        <color theme="0"/>
      </left>
      <right/>
      <top style="medium">
        <color indexed="64"/>
      </top>
      <bottom style="medium">
        <color indexed="64"/>
      </bottom>
      <diagonal/>
    </border>
    <border>
      <left/>
      <right/>
      <top/>
      <bottom style="medium">
        <color theme="0"/>
      </bottom>
      <diagonal/>
    </border>
    <border>
      <left/>
      <right/>
      <top style="medium">
        <color theme="0"/>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bottom style="thin">
        <color indexed="64"/>
      </bottom>
      <diagonal/>
    </border>
    <border>
      <left/>
      <right style="thin">
        <color indexed="64"/>
      </right>
      <top/>
      <bottom/>
      <diagonal/>
    </border>
    <border>
      <left/>
      <right/>
      <top style="thin">
        <color theme="0"/>
      </top>
      <bottom style="thin">
        <color theme="0"/>
      </bottom>
      <diagonal/>
    </border>
    <border>
      <left style="thick">
        <color theme="0"/>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right style="dashed">
        <color indexed="64"/>
      </right>
      <top/>
      <bottom style="medium">
        <color indexed="64"/>
      </bottom>
      <diagonal/>
    </border>
    <border>
      <left style="dashed">
        <color indexed="64"/>
      </left>
      <right/>
      <top/>
      <bottom style="medium">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indexed="64"/>
      </top>
      <bottom/>
      <diagonal/>
    </border>
    <border>
      <left/>
      <right style="medium">
        <color indexed="64"/>
      </right>
      <top style="thin">
        <color indexed="64"/>
      </top>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style="thick">
        <color auto="1"/>
      </left>
      <right/>
      <top/>
      <bottom/>
      <diagonal/>
    </border>
    <border>
      <left/>
      <right style="thick">
        <color auto="1"/>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top/>
      <bottom style="medium">
        <color auto="1"/>
      </bottom>
      <diagonal/>
    </border>
    <border>
      <left/>
      <right style="double">
        <color auto="1"/>
      </right>
      <top/>
      <bottom style="medium">
        <color auto="1"/>
      </bottom>
      <diagonal/>
    </border>
    <border>
      <left/>
      <right style="thick">
        <color auto="1"/>
      </right>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mediumDashDot">
        <color auto="1"/>
      </right>
      <top style="medium">
        <color auto="1"/>
      </top>
      <bottom style="thin">
        <color auto="1"/>
      </bottom>
      <diagonal/>
    </border>
    <border>
      <left style="mediumDashDot">
        <color indexed="64"/>
      </left>
      <right/>
      <top style="medium">
        <color indexed="64"/>
      </top>
      <bottom style="thin">
        <color indexed="64"/>
      </bottom>
      <diagonal/>
    </border>
    <border>
      <left/>
      <right style="double">
        <color auto="1"/>
      </right>
      <top style="medium">
        <color indexed="64"/>
      </top>
      <bottom style="thin">
        <color indexed="64"/>
      </bottom>
      <diagonal/>
    </border>
    <border>
      <left/>
      <right style="thick">
        <color auto="1"/>
      </right>
      <top style="medium">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rgb="FFC0C0C0"/>
      </left>
      <right style="thin">
        <color rgb="FFC0C0C0"/>
      </right>
      <top style="thin">
        <color rgb="FFC0C0C0"/>
      </top>
      <bottom style="thin">
        <color rgb="FFC0C0C0"/>
      </bottom>
      <diagonal/>
    </border>
    <border>
      <left style="dashDotDot">
        <color rgb="FFFFFFFF"/>
      </left>
      <right style="dashDotDot">
        <color rgb="FFFFFFFF"/>
      </right>
      <top style="thin">
        <color rgb="FFFFFFFF"/>
      </top>
      <bottom style="thin">
        <color rgb="FFFFFFFF"/>
      </bottom>
      <diagonal/>
    </border>
    <border>
      <left style="thin">
        <color indexed="8"/>
      </left>
      <right style="thin">
        <color indexed="8"/>
      </right>
      <top style="thin">
        <color indexed="8"/>
      </top>
      <bottom style="thin">
        <color indexed="8"/>
      </bottom>
      <diagonal/>
    </border>
    <border>
      <left style="double">
        <color auto="1"/>
      </left>
      <right style="dashDot">
        <color theme="0"/>
      </right>
      <top/>
      <bottom/>
      <diagonal/>
    </border>
    <border>
      <left/>
      <right/>
      <top style="thin">
        <color indexed="64"/>
      </top>
      <bottom style="thin">
        <color indexed="64"/>
      </bottom>
      <diagonal/>
    </border>
  </borders>
  <cellStyleXfs count="12">
    <xf numFmtId="0" fontId="0" fillId="0" borderId="0"/>
    <xf numFmtId="0" fontId="12" fillId="0" borderId="0" applyNumberFormat="0" applyFill="0" applyBorder="0" applyAlignment="0" applyProtection="0"/>
    <xf numFmtId="0" fontId="8" fillId="0" borderId="0"/>
    <xf numFmtId="0" fontId="9" fillId="0" borderId="0"/>
    <xf numFmtId="0" fontId="94" fillId="0" borderId="0"/>
    <xf numFmtId="0" fontId="94" fillId="0" borderId="0"/>
    <xf numFmtId="0" fontId="100" fillId="0" borderId="0"/>
    <xf numFmtId="0" fontId="100" fillId="0" borderId="0"/>
    <xf numFmtId="0" fontId="100" fillId="0" borderId="0"/>
    <xf numFmtId="0" fontId="103" fillId="0" borderId="0"/>
    <xf numFmtId="0" fontId="94" fillId="0" borderId="0"/>
    <xf numFmtId="0" fontId="106" fillId="0" borderId="0"/>
  </cellStyleXfs>
  <cellXfs count="620">
    <xf numFmtId="0" fontId="0" fillId="0" borderId="0" xfId="0"/>
    <xf numFmtId="0" fontId="0" fillId="0" borderId="0" xfId="0" applyProtection="1">
      <protection hidden="1"/>
    </xf>
    <xf numFmtId="0" fontId="3" fillId="0" borderId="0" xfId="0" applyFont="1" applyProtection="1">
      <protection hidden="1"/>
    </xf>
    <xf numFmtId="0" fontId="13"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Protection="1">
      <protection hidden="1"/>
    </xf>
    <xf numFmtId="0" fontId="14" fillId="0" borderId="0" xfId="0" applyFont="1" applyAlignment="1" applyProtection="1">
      <alignment horizontal="center"/>
      <protection hidden="1"/>
    </xf>
    <xf numFmtId="0" fontId="16" fillId="0" borderId="0" xfId="0" applyFont="1" applyAlignment="1" applyProtection="1">
      <alignment vertical="center"/>
      <protection hidden="1"/>
    </xf>
    <xf numFmtId="0" fontId="16" fillId="0" borderId="0" xfId="0" applyFont="1" applyAlignment="1" applyProtection="1">
      <alignment horizontal="right" vertical="center"/>
      <protection hidden="1"/>
    </xf>
    <xf numFmtId="0" fontId="17" fillId="0" borderId="0" xfId="1" applyFont="1" applyFill="1" applyBorder="1" applyProtection="1">
      <protection hidden="1"/>
    </xf>
    <xf numFmtId="0" fontId="14" fillId="0" borderId="0" xfId="0" applyFont="1" applyAlignment="1" applyProtection="1">
      <alignment horizontal="center" vertical="center" wrapText="1"/>
      <protection hidden="1"/>
    </xf>
    <xf numFmtId="0" fontId="18" fillId="0" borderId="0" xfId="0" applyFont="1" applyAlignment="1" applyProtection="1">
      <alignment vertic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Alignment="1" applyProtection="1">
      <alignment vertical="center" shrinkToFit="1"/>
      <protection hidden="1"/>
    </xf>
    <xf numFmtId="0" fontId="20"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20" fillId="0" borderId="0" xfId="0" applyFont="1" applyAlignment="1" applyProtection="1">
      <alignment horizontal="center"/>
      <protection hidden="1"/>
    </xf>
    <xf numFmtId="0" fontId="21" fillId="0" borderId="0" xfId="0" applyFont="1" applyAlignment="1" applyProtection="1">
      <alignment horizontal="center"/>
      <protection hidden="1"/>
    </xf>
    <xf numFmtId="0" fontId="20" fillId="0" borderId="0" xfId="0" applyFont="1" applyProtection="1">
      <protection hidden="1"/>
    </xf>
    <xf numFmtId="0" fontId="14" fillId="0" borderId="0" xfId="0" applyFont="1" applyAlignment="1" applyProtection="1">
      <alignment horizontal="right"/>
      <protection hidden="1"/>
    </xf>
    <xf numFmtId="0" fontId="22" fillId="0" borderId="0" xfId="0" applyFont="1" applyProtection="1">
      <protection hidden="1"/>
    </xf>
    <xf numFmtId="0" fontId="22" fillId="0" borderId="0" xfId="0" applyFont="1" applyAlignment="1" applyProtection="1">
      <alignment vertical="center" textRotation="90"/>
      <protection hidden="1"/>
    </xf>
    <xf numFmtId="0" fontId="22"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23" fillId="0" borderId="0" xfId="0" applyFont="1" applyAlignment="1" applyProtection="1">
      <alignment shrinkToFit="1"/>
      <protection hidden="1"/>
    </xf>
    <xf numFmtId="0" fontId="24" fillId="0" borderId="0" xfId="0" applyFont="1" applyProtection="1">
      <protection hidden="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3" borderId="1" xfId="0" applyFill="1" applyBorder="1" applyAlignment="1">
      <alignment horizontal="center" vertical="center"/>
    </xf>
    <xf numFmtId="0" fontId="13" fillId="0" borderId="0" xfId="0" applyFont="1"/>
    <xf numFmtId="0" fontId="2" fillId="3" borderId="7"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11" fillId="6" borderId="8" xfId="0" applyFont="1" applyFill="1" applyBorder="1" applyAlignment="1">
      <alignment horizontal="center" vertical="center"/>
    </xf>
    <xf numFmtId="0" fontId="25" fillId="0" borderId="0" xfId="0" applyFont="1" applyAlignment="1" applyProtection="1">
      <alignment horizontal="center" vertical="center"/>
      <protection hidden="1"/>
    </xf>
    <xf numFmtId="0" fontId="4" fillId="5" borderId="0" xfId="0" applyFont="1" applyFill="1" applyAlignment="1" applyProtection="1">
      <alignment horizontal="center" vertical="center"/>
      <protection hidden="1"/>
    </xf>
    <xf numFmtId="0" fontId="26" fillId="0" borderId="28" xfId="0" applyFont="1" applyBorder="1" applyAlignment="1">
      <alignment horizontal="center" vertical="center"/>
    </xf>
    <xf numFmtId="0" fontId="26" fillId="0" borderId="0" xfId="0" applyFont="1" applyAlignment="1">
      <alignment horizontal="center" vertical="center"/>
    </xf>
    <xf numFmtId="0" fontId="0" fillId="0" borderId="29" xfId="0" applyBorder="1" applyAlignment="1">
      <alignment vertical="center"/>
    </xf>
    <xf numFmtId="0" fontId="5" fillId="5" borderId="0" xfId="0" applyFont="1" applyFill="1" applyAlignment="1" applyProtection="1">
      <alignment horizontal="center" vertical="center"/>
      <protection hidden="1"/>
    </xf>
    <xf numFmtId="0" fontId="0" fillId="6" borderId="0" xfId="0" applyFill="1" applyAlignment="1">
      <alignment vertical="center"/>
    </xf>
    <xf numFmtId="0" fontId="0" fillId="0" borderId="0" xfId="0" applyAlignment="1" applyProtection="1">
      <alignment horizontal="center" vertical="center"/>
      <protection hidden="1"/>
    </xf>
    <xf numFmtId="0" fontId="5" fillId="6" borderId="0" xfId="0" applyFont="1" applyFill="1" applyAlignment="1" applyProtection="1">
      <alignment horizontal="center" vertical="center" textRotation="90"/>
      <protection hidden="1"/>
    </xf>
    <xf numFmtId="0" fontId="11" fillId="0" borderId="0" xfId="0" applyFont="1" applyProtection="1">
      <protection hidden="1"/>
    </xf>
    <xf numFmtId="0" fontId="0" fillId="0" borderId="0" xfId="0" applyAlignment="1">
      <alignment horizontal="center" vertical="center"/>
    </xf>
    <xf numFmtId="0" fontId="5" fillId="3" borderId="0" xfId="0" applyFont="1" applyFill="1" applyAlignment="1" applyProtection="1">
      <alignment horizontal="center" vertical="center"/>
      <protection hidden="1"/>
    </xf>
    <xf numFmtId="0" fontId="0" fillId="0" borderId="38" xfId="0" applyBorder="1" applyAlignment="1">
      <alignment vertical="center"/>
    </xf>
    <xf numFmtId="0" fontId="5" fillId="3" borderId="16" xfId="0" applyFont="1" applyFill="1" applyBorder="1" applyAlignment="1" applyProtection="1">
      <alignment vertical="center"/>
      <protection hidden="1"/>
    </xf>
    <xf numFmtId="0" fontId="5" fillId="3" borderId="0" xfId="0" applyFont="1" applyFill="1" applyAlignment="1" applyProtection="1">
      <alignment vertical="center"/>
      <protection hidden="1"/>
    </xf>
    <xf numFmtId="0" fontId="30" fillId="0" borderId="0" xfId="0" applyFont="1"/>
    <xf numFmtId="0" fontId="5" fillId="0" borderId="0" xfId="0" applyFont="1" applyAlignment="1" applyProtection="1">
      <alignment vertical="center"/>
      <protection hidden="1"/>
    </xf>
    <xf numFmtId="0" fontId="42" fillId="0" borderId="0" xfId="0" applyFont="1"/>
    <xf numFmtId="0" fontId="43" fillId="6" borderId="16" xfId="0" applyFont="1" applyFill="1" applyBorder="1" applyAlignment="1">
      <alignment vertical="center"/>
    </xf>
    <xf numFmtId="0" fontId="11" fillId="0" borderId="29" xfId="0" applyFont="1" applyBorder="1" applyAlignment="1">
      <alignment vertical="center"/>
    </xf>
    <xf numFmtId="0" fontId="4" fillId="0" borderId="0" xfId="0" applyFont="1" applyAlignment="1" applyProtection="1">
      <alignment horizontal="center" vertical="center"/>
      <protection hidden="1"/>
    </xf>
    <xf numFmtId="0" fontId="25" fillId="0" borderId="0" xfId="0" applyFont="1" applyAlignment="1">
      <alignment horizontal="center" vertical="center"/>
    </xf>
    <xf numFmtId="0" fontId="4" fillId="0" borderId="0" xfId="0" applyFont="1" applyAlignment="1" applyProtection="1">
      <alignment horizontal="center" vertical="center" textRotation="90"/>
      <protection hidden="1"/>
    </xf>
    <xf numFmtId="0" fontId="26" fillId="8" borderId="0" xfId="0" applyFont="1" applyFill="1" applyAlignment="1" applyProtection="1">
      <alignment horizontal="center" vertical="center"/>
      <protection hidden="1"/>
    </xf>
    <xf numFmtId="0" fontId="26" fillId="0" borderId="28"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2" fillId="6" borderId="54" xfId="0" applyFont="1" applyFill="1" applyBorder="1" applyAlignment="1" applyProtection="1">
      <alignment vertical="center" shrinkToFit="1"/>
      <protection hidden="1"/>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2" xfId="0" applyFont="1" applyFill="1" applyBorder="1" applyAlignment="1" applyProtection="1">
      <alignment horizontal="center" vertical="center"/>
      <protection hidden="1"/>
    </xf>
    <xf numFmtId="0" fontId="4" fillId="3" borderId="63" xfId="0" applyFont="1" applyFill="1" applyBorder="1" applyAlignment="1" applyProtection="1">
      <alignment horizontal="center" vertical="center"/>
      <protection hidden="1"/>
    </xf>
    <xf numFmtId="0" fontId="48" fillId="0" borderId="0" xfId="0" applyFont="1"/>
    <xf numFmtId="0" fontId="51" fillId="0" borderId="0" xfId="0" applyFont="1" applyAlignment="1">
      <alignment horizontal="center"/>
    </xf>
    <xf numFmtId="0" fontId="51" fillId="0" borderId="0" xfId="0" applyFont="1"/>
    <xf numFmtId="0" fontId="54" fillId="12" borderId="79" xfId="1" applyFont="1" applyFill="1" applyBorder="1"/>
    <xf numFmtId="0" fontId="58" fillId="0" borderId="0" xfId="0" applyFont="1"/>
    <xf numFmtId="0" fontId="58" fillId="0" borderId="0" xfId="0" applyFont="1" applyAlignment="1">
      <alignment horizontal="center"/>
    </xf>
    <xf numFmtId="0" fontId="60" fillId="0" borderId="0" xfId="1" applyFont="1" applyFill="1" applyBorder="1" applyAlignment="1">
      <alignment vertical="center" wrapText="1"/>
    </xf>
    <xf numFmtId="0" fontId="60" fillId="0" borderId="0" xfId="1" applyFont="1" applyFill="1" applyAlignment="1"/>
    <xf numFmtId="0" fontId="62" fillId="18" borderId="22" xfId="0" applyFont="1" applyFill="1" applyBorder="1" applyAlignment="1" applyProtection="1">
      <alignment horizontal="center" vertical="center"/>
      <protection locked="0" hidden="1"/>
    </xf>
    <xf numFmtId="0" fontId="25" fillId="18" borderId="3" xfId="0" applyFont="1" applyFill="1" applyBorder="1" applyAlignment="1" applyProtection="1">
      <alignment horizontal="center" vertical="center"/>
      <protection hidden="1"/>
    </xf>
    <xf numFmtId="0" fontId="25" fillId="18" borderId="51" xfId="0" applyFont="1" applyFill="1" applyBorder="1" applyAlignment="1" applyProtection="1">
      <alignment horizontal="center" vertical="center"/>
      <protection hidden="1"/>
    </xf>
    <xf numFmtId="0" fontId="25" fillId="18" borderId="61" xfId="0" applyFont="1" applyFill="1" applyBorder="1" applyAlignment="1" applyProtection="1">
      <alignment horizontal="center" vertical="center"/>
      <protection hidden="1"/>
    </xf>
    <xf numFmtId="0" fontId="0" fillId="18" borderId="3" xfId="0" applyFill="1" applyBorder="1" applyAlignment="1" applyProtection="1">
      <alignment horizontal="center" vertical="center"/>
      <protection hidden="1"/>
    </xf>
    <xf numFmtId="0" fontId="0" fillId="18" borderId="51" xfId="0" applyFill="1" applyBorder="1" applyAlignment="1" applyProtection="1">
      <alignment horizontal="center" vertical="center"/>
      <protection hidden="1"/>
    </xf>
    <xf numFmtId="0" fontId="0" fillId="18" borderId="61" xfId="0" applyFill="1" applyBorder="1" applyAlignment="1" applyProtection="1">
      <alignment horizontal="center" vertical="center"/>
      <protection hidden="1"/>
    </xf>
    <xf numFmtId="0" fontId="30" fillId="11" borderId="0" xfId="0" applyFont="1" applyFill="1"/>
    <xf numFmtId="0" fontId="0" fillId="11" borderId="0" xfId="0" applyFill="1"/>
    <xf numFmtId="0" fontId="26" fillId="11" borderId="0" xfId="0" applyFont="1" applyFill="1"/>
    <xf numFmtId="0" fontId="26" fillId="11" borderId="0" xfId="0" applyFont="1" applyFill="1" applyAlignment="1" applyProtection="1">
      <alignment horizontal="center" vertical="center"/>
      <protection hidden="1"/>
    </xf>
    <xf numFmtId="0" fontId="11" fillId="0" borderId="15" xfId="0" applyFont="1" applyBorder="1" applyAlignment="1">
      <alignment vertical="center"/>
    </xf>
    <xf numFmtId="0" fontId="43" fillId="0" borderId="16" xfId="0" applyFont="1" applyBorder="1" applyAlignment="1">
      <alignment vertical="center"/>
    </xf>
    <xf numFmtId="0" fontId="0" fillId="0" borderId="15" xfId="0" applyBorder="1" applyAlignment="1">
      <alignment vertical="center"/>
    </xf>
    <xf numFmtId="0" fontId="11" fillId="0" borderId="16" xfId="0" applyFont="1" applyBorder="1" applyAlignment="1">
      <alignment vertical="center"/>
    </xf>
    <xf numFmtId="0" fontId="30" fillId="0" borderId="0" xfId="0" applyFont="1" applyProtection="1">
      <protection hidden="1"/>
    </xf>
    <xf numFmtId="0" fontId="0" fillId="0" borderId="0" xfId="0" applyAlignment="1" applyProtection="1">
      <alignment horizontal="center"/>
      <protection hidden="1"/>
    </xf>
    <xf numFmtId="0" fontId="25" fillId="7" borderId="10" xfId="0" applyFont="1" applyFill="1" applyBorder="1" applyAlignment="1">
      <alignment horizontal="center" vertical="center"/>
    </xf>
    <xf numFmtId="0" fontId="25" fillId="4" borderId="4" xfId="0" applyFont="1" applyFill="1" applyBorder="1" applyAlignment="1" applyProtection="1">
      <alignment horizontal="center" vertical="center"/>
      <protection hidden="1"/>
    </xf>
    <xf numFmtId="0" fontId="29" fillId="12" borderId="0" xfId="0" applyFont="1" applyFill="1" applyAlignment="1" applyProtection="1">
      <alignment vertical="center"/>
      <protection hidden="1"/>
    </xf>
    <xf numFmtId="0" fontId="56" fillId="21" borderId="98" xfId="0" applyFont="1" applyFill="1" applyBorder="1" applyAlignment="1" applyProtection="1">
      <alignment vertical="center"/>
      <protection hidden="1"/>
    </xf>
    <xf numFmtId="0" fontId="28" fillId="0" borderId="0" xfId="0" applyFont="1" applyAlignment="1" applyProtection="1">
      <alignment vertical="center"/>
      <protection hidden="1"/>
    </xf>
    <xf numFmtId="165" fontId="27" fillId="0" borderId="91" xfId="0" applyNumberFormat="1" applyFont="1" applyBorder="1" applyAlignment="1" applyProtection="1">
      <alignment vertical="center" shrinkToFit="1"/>
      <protection hidden="1"/>
    </xf>
    <xf numFmtId="0" fontId="0" fillId="0" borderId="91" xfId="0" applyBorder="1" applyProtection="1">
      <protection hidden="1"/>
    </xf>
    <xf numFmtId="0" fontId="63" fillId="0" borderId="91" xfId="0" applyFont="1" applyBorder="1" applyAlignment="1" applyProtection="1">
      <alignment vertical="center"/>
      <protection hidden="1"/>
    </xf>
    <xf numFmtId="165" fontId="65" fillId="0" borderId="91" xfId="0" applyNumberFormat="1" applyFont="1" applyBorder="1" applyAlignment="1" applyProtection="1">
      <alignment vertical="center" shrinkToFit="1"/>
      <protection hidden="1"/>
    </xf>
    <xf numFmtId="165" fontId="66" fillId="0" borderId="91" xfId="0" applyNumberFormat="1" applyFont="1" applyBorder="1" applyAlignment="1" applyProtection="1">
      <alignment vertical="center"/>
      <protection hidden="1"/>
    </xf>
    <xf numFmtId="165" fontId="26" fillId="0" borderId="91" xfId="0" applyNumberFormat="1" applyFont="1" applyBorder="1" applyAlignment="1" applyProtection="1">
      <alignment vertical="center" shrinkToFit="1"/>
      <protection hidden="1"/>
    </xf>
    <xf numFmtId="0" fontId="11" fillId="0" borderId="91" xfId="0" applyFont="1" applyBorder="1" applyAlignment="1" applyProtection="1">
      <alignment vertical="center"/>
      <protection hidden="1"/>
    </xf>
    <xf numFmtId="0" fontId="8" fillId="0" borderId="12" xfId="0" applyFont="1" applyBorder="1" applyAlignment="1" applyProtection="1">
      <alignment vertical="center" shrinkToFit="1"/>
      <protection hidden="1"/>
    </xf>
    <xf numFmtId="0" fontId="81" fillId="6" borderId="91" xfId="0" applyFont="1" applyFill="1" applyBorder="1" applyAlignment="1" applyProtection="1">
      <alignment horizontal="center" vertical="center" shrinkToFit="1"/>
      <protection hidden="1"/>
    </xf>
    <xf numFmtId="0" fontId="83" fillId="11" borderId="91" xfId="0" applyFont="1" applyFill="1" applyBorder="1" applyAlignment="1" applyProtection="1">
      <alignment horizontal="center" vertical="center" shrinkToFit="1"/>
      <protection hidden="1"/>
    </xf>
    <xf numFmtId="0" fontId="84" fillId="11" borderId="91" xfId="0" applyFont="1" applyFill="1" applyBorder="1" applyAlignment="1" applyProtection="1">
      <alignment horizontal="center" vertical="center" shrinkToFit="1"/>
      <protection hidden="1"/>
    </xf>
    <xf numFmtId="0" fontId="85" fillId="6" borderId="91" xfId="1" applyFont="1" applyFill="1" applyBorder="1" applyAlignment="1" applyProtection="1">
      <alignment horizontal="center" vertical="center" shrinkToFit="1"/>
      <protection hidden="1"/>
    </xf>
    <xf numFmtId="0" fontId="79" fillId="11" borderId="91" xfId="0" applyFont="1" applyFill="1" applyBorder="1" applyAlignment="1" applyProtection="1">
      <alignment horizontal="center" vertical="center" shrinkToFit="1"/>
      <protection hidden="1"/>
    </xf>
    <xf numFmtId="0" fontId="86" fillId="6" borderId="91" xfId="0" applyFont="1" applyFill="1" applyBorder="1" applyAlignment="1" applyProtection="1">
      <alignment horizontal="center" vertical="center" shrinkToFit="1"/>
      <protection hidden="1"/>
    </xf>
    <xf numFmtId="49" fontId="67" fillId="3" borderId="91" xfId="0" applyNumberFormat="1" applyFont="1" applyFill="1" applyBorder="1" applyAlignment="1" applyProtection="1">
      <alignment horizontal="center" vertical="center" shrinkToFit="1"/>
      <protection hidden="1"/>
    </xf>
    <xf numFmtId="164" fontId="67" fillId="3" borderId="91" xfId="0" applyNumberFormat="1" applyFont="1" applyFill="1" applyBorder="1" applyAlignment="1" applyProtection="1">
      <alignment horizontal="center" vertical="center" shrinkToFit="1"/>
      <protection hidden="1"/>
    </xf>
    <xf numFmtId="0" fontId="83" fillId="0" borderId="91" xfId="0" applyFont="1" applyBorder="1" applyAlignment="1" applyProtection="1">
      <alignment horizontal="center" vertical="center" shrinkToFit="1"/>
      <protection hidden="1"/>
    </xf>
    <xf numFmtId="14" fontId="68" fillId="0" borderId="91" xfId="0" applyNumberFormat="1" applyFont="1" applyBorder="1" applyAlignment="1" applyProtection="1">
      <alignment horizontal="center" vertical="center" shrinkToFit="1"/>
      <protection hidden="1"/>
    </xf>
    <xf numFmtId="0" fontId="67" fillId="3" borderId="91" xfId="1" applyFont="1" applyFill="1" applyBorder="1" applyAlignment="1" applyProtection="1">
      <alignment vertical="center" shrinkToFit="1"/>
      <protection hidden="1"/>
    </xf>
    <xf numFmtId="0" fontId="0" fillId="3" borderId="1" xfId="0" applyFill="1" applyBorder="1" applyAlignment="1">
      <alignment horizontal="center" vertical="center" shrinkToFit="1"/>
    </xf>
    <xf numFmtId="0" fontId="27" fillId="0" borderId="91" xfId="0" applyFont="1" applyBorder="1" applyAlignment="1" applyProtection="1">
      <alignment vertical="center"/>
      <protection hidden="1"/>
    </xf>
    <xf numFmtId="0" fontId="79" fillId="24" borderId="91" xfId="0" applyFont="1" applyFill="1" applyBorder="1" applyAlignment="1" applyProtection="1">
      <alignment horizontal="center" vertical="center" shrinkToFit="1"/>
      <protection hidden="1"/>
    </xf>
    <xf numFmtId="0" fontId="67" fillId="3" borderId="91" xfId="1" applyFont="1" applyFill="1" applyBorder="1" applyAlignment="1" applyProtection="1">
      <alignment horizontal="center" vertical="center" shrinkToFit="1"/>
      <protection hidden="1"/>
    </xf>
    <xf numFmtId="0" fontId="79" fillId="12" borderId="91" xfId="0" applyFont="1" applyFill="1" applyBorder="1" applyAlignment="1" applyProtection="1">
      <alignment horizontal="center" vertical="center" shrinkToFit="1"/>
      <protection hidden="1"/>
    </xf>
    <xf numFmtId="0" fontId="67" fillId="3" borderId="91" xfId="0" applyFont="1" applyFill="1" applyBorder="1" applyAlignment="1" applyProtection="1">
      <alignment horizontal="center" vertical="center" shrinkToFit="1"/>
      <protection hidden="1"/>
    </xf>
    <xf numFmtId="0" fontId="29" fillId="11" borderId="8" xfId="0" applyFont="1" applyFill="1" applyBorder="1" applyAlignment="1">
      <alignment horizontal="center" vertical="center"/>
    </xf>
    <xf numFmtId="0" fontId="8" fillId="3" borderId="12" xfId="0" applyFont="1" applyFill="1" applyBorder="1" applyAlignment="1" applyProtection="1">
      <alignment horizontal="center" vertical="center" shrinkToFit="1"/>
      <protection hidden="1"/>
    </xf>
    <xf numFmtId="0" fontId="73" fillId="0" borderId="12" xfId="0" applyFont="1" applyBorder="1" applyAlignment="1" applyProtection="1">
      <alignment horizontal="center" vertical="center" shrinkToFit="1"/>
      <protection hidden="1"/>
    </xf>
    <xf numFmtId="0" fontId="5" fillId="3" borderId="18" xfId="0" applyFont="1" applyFill="1" applyBorder="1" applyAlignment="1" applyProtection="1">
      <alignment horizontal="center" vertical="center" shrinkToFit="1"/>
      <protection hidden="1"/>
    </xf>
    <xf numFmtId="0" fontId="5" fillId="3" borderId="17" xfId="0" applyFont="1" applyFill="1" applyBorder="1" applyAlignment="1" applyProtection="1">
      <alignment horizontal="center" vertical="center" shrinkToFit="1"/>
      <protection hidden="1"/>
    </xf>
    <xf numFmtId="0" fontId="5" fillId="3" borderId="2" xfId="0" applyFont="1" applyFill="1" applyBorder="1" applyAlignment="1" applyProtection="1">
      <alignment horizontal="center" vertical="center" shrinkToFit="1"/>
      <protection hidden="1"/>
    </xf>
    <xf numFmtId="0" fontId="41" fillId="2" borderId="18" xfId="0" applyFont="1" applyFill="1" applyBorder="1" applyAlignment="1" applyProtection="1">
      <alignment horizontal="center" vertical="center" wrapText="1"/>
      <protection hidden="1"/>
    </xf>
    <xf numFmtId="0" fontId="73" fillId="0" borderId="0" xfId="0" applyFont="1" applyProtection="1">
      <protection hidden="1"/>
    </xf>
    <xf numFmtId="0" fontId="73" fillId="3" borderId="1" xfId="0" applyFont="1" applyFill="1" applyBorder="1" applyAlignment="1" applyProtection="1">
      <alignment horizontal="center" vertical="center"/>
      <protection hidden="1"/>
    </xf>
    <xf numFmtId="0" fontId="73" fillId="24" borderId="0" xfId="0" applyFont="1" applyFill="1" applyAlignment="1" applyProtection="1">
      <alignment horizontal="center" vertical="center"/>
      <protection hidden="1"/>
    </xf>
    <xf numFmtId="0" fontId="73" fillId="24" borderId="0" xfId="0" applyFont="1" applyFill="1" applyProtection="1">
      <protection hidden="1"/>
    </xf>
    <xf numFmtId="0" fontId="72" fillId="0" borderId="28" xfId="0" applyFont="1" applyBorder="1" applyAlignment="1" applyProtection="1">
      <alignment horizontal="center" vertical="center"/>
      <protection hidden="1"/>
    </xf>
    <xf numFmtId="0" fontId="7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73" fillId="0" borderId="0" xfId="0" applyFont="1" applyAlignment="1" applyProtection="1">
      <alignment horizontal="center" vertical="center"/>
      <protection hidden="1"/>
    </xf>
    <xf numFmtId="0" fontId="2" fillId="2" borderId="1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shrinkToFit="1"/>
      <protection hidden="1"/>
    </xf>
    <xf numFmtId="0" fontId="2" fillId="2" borderId="3"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88" fillId="0" borderId="0" xfId="0" applyFont="1" applyAlignment="1" applyProtection="1">
      <alignment horizontal="center" vertical="center"/>
      <protection hidden="1"/>
    </xf>
    <xf numFmtId="0" fontId="73" fillId="0" borderId="22" xfId="0" applyFont="1" applyBorder="1" applyAlignment="1" applyProtection="1">
      <alignment horizontal="center" vertical="center"/>
      <protection hidden="1"/>
    </xf>
    <xf numFmtId="0" fontId="73" fillId="0" borderId="51"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73" fillId="0" borderId="0" xfId="0" applyFont="1" applyAlignment="1" applyProtection="1">
      <alignment vertical="center"/>
      <protection hidden="1"/>
    </xf>
    <xf numFmtId="0" fontId="40" fillId="0" borderId="0" xfId="0" applyFont="1" applyAlignment="1" applyProtection="1">
      <alignment horizontal="center" vertical="center"/>
      <protection hidden="1"/>
    </xf>
    <xf numFmtId="0" fontId="73" fillId="0" borderId="0" xfId="0" applyFont="1" applyAlignment="1" applyProtection="1">
      <alignment vertical="center" wrapText="1"/>
      <protection hidden="1"/>
    </xf>
    <xf numFmtId="0" fontId="73" fillId="0" borderId="0" xfId="0" applyFont="1" applyAlignment="1" applyProtection="1">
      <alignment vertical="top" wrapText="1"/>
      <protection hidden="1"/>
    </xf>
    <xf numFmtId="0" fontId="90" fillId="0" borderId="14" xfId="0" applyFont="1" applyBorder="1" applyAlignment="1" applyProtection="1">
      <alignment horizontal="center" vertical="center" shrinkToFit="1"/>
      <protection hidden="1"/>
    </xf>
    <xf numFmtId="0" fontId="90" fillId="0" borderId="12" xfId="0" applyFont="1" applyBorder="1" applyAlignment="1" applyProtection="1">
      <alignment horizontal="right" vertical="center" shrinkToFit="1"/>
      <protection hidden="1"/>
    </xf>
    <xf numFmtId="0" fontId="90" fillId="0" borderId="12" xfId="0" applyFont="1" applyBorder="1" applyAlignment="1" applyProtection="1">
      <alignment horizontal="left" vertical="center" shrinkToFit="1"/>
      <protection hidden="1"/>
    </xf>
    <xf numFmtId="0" fontId="89" fillId="0" borderId="12" xfId="0" applyFont="1" applyBorder="1" applyAlignment="1" applyProtection="1">
      <alignment horizontal="right" vertical="center" shrinkToFit="1"/>
      <protection hidden="1"/>
    </xf>
    <xf numFmtId="0" fontId="89" fillId="0" borderId="13" xfId="0" applyFont="1" applyBorder="1" applyAlignment="1" applyProtection="1">
      <alignment horizontal="right" vertical="center" shrinkToFit="1"/>
      <protection hidden="1"/>
    </xf>
    <xf numFmtId="165" fontId="27" fillId="0" borderId="97" xfId="0" applyNumberFormat="1" applyFont="1" applyBorder="1" applyAlignment="1" applyProtection="1">
      <alignment vertical="center" shrinkToFit="1"/>
      <protection hidden="1"/>
    </xf>
    <xf numFmtId="0" fontId="27" fillId="0" borderId="97" xfId="0" applyFont="1" applyBorder="1" applyAlignment="1" applyProtection="1">
      <alignment vertical="center" shrinkToFit="1"/>
      <protection hidden="1"/>
    </xf>
    <xf numFmtId="0" fontId="15" fillId="24" borderId="0" xfId="0" applyFont="1" applyFill="1" applyProtection="1">
      <protection hidden="1"/>
    </xf>
    <xf numFmtId="0" fontId="8" fillId="0" borderId="17" xfId="0" applyFont="1" applyBorder="1" applyAlignment="1" applyProtection="1">
      <alignment horizontal="center" vertical="center"/>
      <protection hidden="1"/>
    </xf>
    <xf numFmtId="0" fontId="2" fillId="0" borderId="52" xfId="0" applyFont="1" applyBorder="1" applyAlignment="1" applyProtection="1">
      <alignment vertical="center" textRotation="90" shrinkToFit="1"/>
      <protection hidden="1"/>
    </xf>
    <xf numFmtId="0" fontId="2" fillId="0" borderId="52" xfId="0" applyFont="1" applyBorder="1" applyAlignment="1" applyProtection="1">
      <alignment horizontal="center" vertical="top" shrinkToFit="1"/>
      <protection hidden="1"/>
    </xf>
    <xf numFmtId="0" fontId="73" fillId="0" borderId="52" xfId="0" applyFont="1" applyBorder="1" applyAlignment="1" applyProtection="1">
      <alignment horizontal="center" vertical="center" shrinkToFit="1"/>
      <protection hidden="1"/>
    </xf>
    <xf numFmtId="0" fontId="70" fillId="0" borderId="57" xfId="0" applyFont="1" applyBorder="1" applyAlignment="1" applyProtection="1">
      <alignment horizontal="center" vertical="center"/>
      <protection hidden="1"/>
    </xf>
    <xf numFmtId="49" fontId="0" fillId="0" borderId="0" xfId="0" applyNumberFormat="1" applyProtection="1">
      <protection hidden="1"/>
    </xf>
    <xf numFmtId="0" fontId="46" fillId="10" borderId="144" xfId="0" applyFont="1" applyFill="1" applyBorder="1" applyAlignment="1" applyProtection="1">
      <alignment horizontal="center" vertical="center"/>
      <protection hidden="1"/>
    </xf>
    <xf numFmtId="49" fontId="46" fillId="10" borderId="144" xfId="0" applyNumberFormat="1" applyFont="1" applyFill="1" applyBorder="1" applyAlignment="1" applyProtection="1">
      <alignment horizontal="center" vertical="center"/>
      <protection hidden="1"/>
    </xf>
    <xf numFmtId="0" fontId="46" fillId="10" borderId="145" xfId="0" applyFont="1" applyFill="1" applyBorder="1" applyAlignment="1" applyProtection="1">
      <alignment horizontal="center" vertical="center"/>
      <protection hidden="1"/>
    </xf>
    <xf numFmtId="49" fontId="87" fillId="5" borderId="146" xfId="0" applyNumberFormat="1" applyFont="1" applyFill="1" applyBorder="1" applyAlignment="1" applyProtection="1">
      <alignment horizontal="center" vertical="center" shrinkToFit="1"/>
      <protection locked="0" hidden="1"/>
    </xf>
    <xf numFmtId="0" fontId="87" fillId="5" borderId="146" xfId="0" applyFont="1" applyFill="1" applyBorder="1" applyAlignment="1" applyProtection="1">
      <alignment horizontal="center" vertical="center" shrinkToFit="1"/>
      <protection locked="0" hidden="1"/>
    </xf>
    <xf numFmtId="0" fontId="87" fillId="5" borderId="147" xfId="0" applyFont="1" applyFill="1" applyBorder="1" applyAlignment="1" applyProtection="1">
      <alignment horizontal="center" vertical="center" shrinkToFit="1"/>
      <protection locked="0" hidden="1"/>
    </xf>
    <xf numFmtId="0" fontId="46" fillId="10" borderId="148" xfId="0" applyFont="1" applyFill="1" applyBorder="1" applyAlignment="1" applyProtection="1">
      <alignment horizontal="center" vertical="center"/>
      <protection hidden="1"/>
    </xf>
    <xf numFmtId="0" fontId="46" fillId="10" borderId="149" xfId="0" applyFont="1" applyFill="1" applyBorder="1" applyAlignment="1" applyProtection="1">
      <alignment horizontal="center" vertical="center"/>
      <protection hidden="1"/>
    </xf>
    <xf numFmtId="0" fontId="46" fillId="10" borderId="150" xfId="0" applyFont="1" applyFill="1" applyBorder="1" applyAlignment="1" applyProtection="1">
      <alignment horizontal="center" vertical="center"/>
      <protection hidden="1"/>
    </xf>
    <xf numFmtId="49" fontId="71" fillId="0" borderId="0" xfId="0" applyNumberFormat="1" applyFont="1" applyAlignment="1" applyProtection="1">
      <alignment shrinkToFit="1"/>
      <protection hidden="1"/>
    </xf>
    <xf numFmtId="0" fontId="87" fillId="5" borderId="152" xfId="0" applyFont="1" applyFill="1" applyBorder="1" applyAlignment="1" applyProtection="1">
      <alignment horizontal="center" vertical="center" shrinkToFit="1"/>
      <protection hidden="1"/>
    </xf>
    <xf numFmtId="0" fontId="0" fillId="0" borderId="0" xfId="0" applyAlignment="1" applyProtection="1">
      <alignment wrapText="1"/>
      <protection hidden="1"/>
    </xf>
    <xf numFmtId="0" fontId="87" fillId="5" borderId="154" xfId="0" applyFont="1" applyFill="1" applyBorder="1" applyAlignment="1" applyProtection="1">
      <alignment horizontal="center" vertical="center" shrinkToFit="1"/>
      <protection locked="0" hidden="1"/>
    </xf>
    <xf numFmtId="0" fontId="46" fillId="10" borderId="155" xfId="0" applyFont="1" applyFill="1" applyBorder="1" applyAlignment="1" applyProtection="1">
      <alignment horizontal="center" vertical="center"/>
      <protection hidden="1"/>
    </xf>
    <xf numFmtId="164" fontId="87" fillId="5" borderId="154" xfId="0" applyNumberFormat="1" applyFont="1" applyFill="1" applyBorder="1" applyAlignment="1" applyProtection="1">
      <alignment horizontal="center" vertical="center" shrinkToFit="1"/>
      <protection locked="0" hidden="1"/>
    </xf>
    <xf numFmtId="0" fontId="87" fillId="5" borderId="151" xfId="0" applyFont="1" applyFill="1" applyBorder="1" applyAlignment="1" applyProtection="1">
      <alignment horizontal="center" vertical="center" shrinkToFit="1"/>
      <protection hidden="1"/>
    </xf>
    <xf numFmtId="0" fontId="87" fillId="5" borderId="153" xfId="0" applyFont="1" applyFill="1" applyBorder="1" applyAlignment="1" applyProtection="1">
      <alignment horizontal="center" vertical="center" shrinkToFit="1"/>
      <protection hidden="1"/>
    </xf>
    <xf numFmtId="164" fontId="87" fillId="5" borderId="151" xfId="0" applyNumberFormat="1" applyFont="1" applyFill="1" applyBorder="1" applyAlignment="1" applyProtection="1">
      <alignment horizontal="center" vertical="center" shrinkToFit="1"/>
      <protection hidden="1"/>
    </xf>
    <xf numFmtId="0" fontId="28" fillId="0" borderId="0" xfId="0" applyFont="1" applyAlignment="1" applyProtection="1">
      <alignment horizontal="center" vertical="center"/>
      <protection hidden="1"/>
    </xf>
    <xf numFmtId="0" fontId="31" fillId="12" borderId="30" xfId="0" applyFont="1" applyFill="1" applyBorder="1" applyAlignment="1" applyProtection="1">
      <alignment horizontal="center" vertical="center"/>
      <protection hidden="1"/>
    </xf>
    <xf numFmtId="0" fontId="31" fillId="12" borderId="31" xfId="0" applyFont="1" applyFill="1" applyBorder="1" applyAlignment="1" applyProtection="1">
      <alignment horizontal="center" vertical="center"/>
      <protection hidden="1"/>
    </xf>
    <xf numFmtId="14" fontId="31" fillId="12" borderId="31" xfId="0" applyNumberFormat="1" applyFont="1" applyFill="1" applyBorder="1" applyAlignment="1" applyProtection="1">
      <alignment horizontal="center" vertical="center"/>
      <protection hidden="1"/>
    </xf>
    <xf numFmtId="0" fontId="27" fillId="0" borderId="28" xfId="0" applyFont="1" applyBorder="1" applyAlignment="1" applyProtection="1">
      <alignment vertical="center"/>
      <protection hidden="1"/>
    </xf>
    <xf numFmtId="0" fontId="32" fillId="12" borderId="30" xfId="0" applyFont="1" applyFill="1" applyBorder="1" applyAlignment="1" applyProtection="1">
      <alignment horizontal="center" vertical="center"/>
      <protection hidden="1"/>
    </xf>
    <xf numFmtId="0" fontId="32" fillId="12" borderId="31" xfId="0" applyFont="1" applyFill="1" applyBorder="1" applyAlignment="1" applyProtection="1">
      <alignment horizontal="center" vertical="center"/>
      <protection hidden="1"/>
    </xf>
    <xf numFmtId="14" fontId="32" fillId="12" borderId="31" xfId="0" applyNumberFormat="1" applyFont="1" applyFill="1" applyBorder="1" applyAlignment="1" applyProtection="1">
      <alignment horizontal="center" vertical="center"/>
      <protection hidden="1"/>
    </xf>
    <xf numFmtId="0" fontId="77" fillId="20" borderId="32" xfId="0" applyFont="1" applyFill="1" applyBorder="1" applyAlignment="1" applyProtection="1">
      <alignment horizontal="center"/>
      <protection hidden="1"/>
    </xf>
    <xf numFmtId="164" fontId="77" fillId="20" borderId="32" xfId="0" applyNumberFormat="1" applyFont="1" applyFill="1" applyBorder="1" applyAlignment="1" applyProtection="1">
      <alignment horizontal="center"/>
      <protection hidden="1"/>
    </xf>
    <xf numFmtId="49" fontId="77" fillId="20" borderId="32" xfId="0" applyNumberFormat="1" applyFont="1" applyFill="1" applyBorder="1" applyAlignment="1" applyProtection="1">
      <alignment horizontal="center"/>
      <protection hidden="1"/>
    </xf>
    <xf numFmtId="0" fontId="77" fillId="20" borderId="33" xfId="0" applyFont="1" applyFill="1" applyBorder="1" applyAlignment="1" applyProtection="1">
      <alignment horizontal="center"/>
      <protection hidden="1"/>
    </xf>
    <xf numFmtId="0" fontId="77" fillId="20" borderId="40" xfId="0" applyFont="1" applyFill="1" applyBorder="1" applyAlignment="1" applyProtection="1">
      <alignment horizontal="center"/>
      <protection hidden="1"/>
    </xf>
    <xf numFmtId="0" fontId="77" fillId="20" borderId="34" xfId="0" applyFont="1" applyFill="1" applyBorder="1" applyAlignment="1" applyProtection="1">
      <alignment horizontal="center"/>
      <protection hidden="1"/>
    </xf>
    <xf numFmtId="0" fontId="77" fillId="20" borderId="136" xfId="0" applyFont="1" applyFill="1" applyBorder="1" applyAlignment="1" applyProtection="1">
      <alignment horizontal="center"/>
      <protection hidden="1"/>
    </xf>
    <xf numFmtId="0" fontId="50" fillId="18" borderId="137" xfId="0" applyFont="1" applyFill="1" applyBorder="1" applyAlignment="1" applyProtection="1">
      <alignment horizontal="center" vertical="center"/>
      <protection hidden="1"/>
    </xf>
    <xf numFmtId="0" fontId="77" fillId="10" borderId="19" xfId="0" applyFont="1" applyFill="1" applyBorder="1" applyAlignment="1" applyProtection="1">
      <alignment horizontal="center" vertical="center"/>
      <protection hidden="1"/>
    </xf>
    <xf numFmtId="0" fontId="50" fillId="18" borderId="19" xfId="0" applyFont="1" applyFill="1" applyBorder="1" applyAlignment="1" applyProtection="1">
      <alignment horizontal="center" vertical="center"/>
      <protection hidden="1"/>
    </xf>
    <xf numFmtId="0" fontId="77" fillId="10" borderId="130" xfId="0" applyFont="1" applyFill="1" applyBorder="1" applyAlignment="1" applyProtection="1">
      <alignment horizontal="center" vertical="center"/>
      <protection hidden="1"/>
    </xf>
    <xf numFmtId="0" fontId="50" fillId="18" borderId="129" xfId="0" applyFont="1" applyFill="1" applyBorder="1" applyAlignment="1" applyProtection="1">
      <alignment horizontal="center" vertical="center"/>
      <protection hidden="1"/>
    </xf>
    <xf numFmtId="0" fontId="77" fillId="10" borderId="138" xfId="0" applyFont="1" applyFill="1" applyBorder="1" applyAlignment="1" applyProtection="1">
      <alignment horizontal="center" vertical="center"/>
      <protection hidden="1"/>
    </xf>
    <xf numFmtId="0" fontId="77" fillId="3" borderId="129" xfId="0" applyFont="1" applyFill="1" applyBorder="1" applyAlignment="1" applyProtection="1">
      <alignment horizontal="center" vertical="center"/>
      <protection hidden="1"/>
    </xf>
    <xf numFmtId="0" fontId="77" fillId="3" borderId="19" xfId="0" applyFont="1" applyFill="1" applyBorder="1" applyAlignment="1" applyProtection="1">
      <alignment horizontal="center" vertical="center"/>
      <protection hidden="1"/>
    </xf>
    <xf numFmtId="1" fontId="77" fillId="3" borderId="130" xfId="0" applyNumberFormat="1" applyFont="1" applyFill="1" applyBorder="1" applyAlignment="1" applyProtection="1">
      <alignment horizontal="center"/>
      <protection hidden="1"/>
    </xf>
    <xf numFmtId="0" fontId="77" fillId="3" borderId="130" xfId="0" applyFont="1" applyFill="1" applyBorder="1" applyAlignment="1" applyProtection="1">
      <alignment horizontal="center"/>
      <protection hidden="1"/>
    </xf>
    <xf numFmtId="0" fontId="77" fillId="3" borderId="129" xfId="0" applyFont="1" applyFill="1" applyBorder="1" applyAlignment="1" applyProtection="1">
      <alignment horizontal="center"/>
      <protection hidden="1"/>
    </xf>
    <xf numFmtId="0" fontId="77" fillId="3" borderId="19" xfId="0" applyFont="1" applyFill="1" applyBorder="1" applyAlignment="1" applyProtection="1">
      <alignment horizontal="center"/>
      <protection hidden="1"/>
    </xf>
    <xf numFmtId="0" fontId="78" fillId="3" borderId="19" xfId="0" applyFont="1" applyFill="1" applyBorder="1" applyAlignment="1" applyProtection="1">
      <alignment horizontal="center"/>
      <protection hidden="1"/>
    </xf>
    <xf numFmtId="0" fontId="77" fillId="3" borderId="19" xfId="0" applyFont="1" applyFill="1" applyBorder="1" applyProtection="1">
      <protection hidden="1"/>
    </xf>
    <xf numFmtId="0" fontId="77" fillId="3" borderId="130" xfId="0" applyFont="1" applyFill="1" applyBorder="1" applyAlignment="1" applyProtection="1">
      <alignment horizontal="center" vertical="center"/>
      <protection hidden="1"/>
    </xf>
    <xf numFmtId="0" fontId="30" fillId="0" borderId="19" xfId="0" applyFont="1" applyBorder="1" applyProtection="1">
      <protection hidden="1"/>
    </xf>
    <xf numFmtId="14" fontId="0" fillId="0" borderId="0" xfId="0" applyNumberFormat="1" applyProtection="1">
      <protection hidden="1"/>
    </xf>
    <xf numFmtId="0" fontId="2" fillId="0" borderId="0" xfId="0" applyFont="1" applyProtection="1">
      <protection hidden="1"/>
    </xf>
    <xf numFmtId="0" fontId="8" fillId="0" borderId="0" xfId="0" applyFont="1" applyProtection="1">
      <protection hidden="1"/>
    </xf>
    <xf numFmtId="0" fontId="4" fillId="0" borderId="0" xfId="0" applyFont="1" applyAlignment="1" applyProtection="1">
      <alignment vertical="center"/>
      <protection hidden="1"/>
    </xf>
    <xf numFmtId="0" fontId="92" fillId="0" borderId="0" xfId="0" applyFont="1" applyAlignment="1" applyProtection="1">
      <alignment vertical="center"/>
      <protection hidden="1"/>
    </xf>
    <xf numFmtId="0" fontId="92" fillId="0" borderId="0" xfId="0" applyFont="1" applyAlignment="1" applyProtection="1">
      <alignment horizontal="right" vertical="center"/>
      <protection hidden="1"/>
    </xf>
    <xf numFmtId="0" fontId="93" fillId="0" borderId="0" xfId="0" applyFont="1" applyAlignment="1" applyProtection="1">
      <alignment vertical="center"/>
      <protection hidden="1"/>
    </xf>
    <xf numFmtId="0" fontId="7" fillId="0" borderId="0" xfId="0" applyFont="1" applyAlignment="1" applyProtection="1">
      <alignment shrinkToFit="1"/>
      <protection hidden="1"/>
    </xf>
    <xf numFmtId="0" fontId="6" fillId="0" borderId="0" xfId="0" applyFont="1" applyAlignment="1" applyProtection="1">
      <alignment vertical="center"/>
      <protection hidden="1"/>
    </xf>
    <xf numFmtId="0" fontId="9" fillId="0" borderId="0" xfId="0" applyFont="1" applyProtection="1">
      <protection hidden="1"/>
    </xf>
    <xf numFmtId="0" fontId="3" fillId="0" borderId="0" xfId="0" applyFont="1" applyAlignment="1" applyProtection="1">
      <alignment vertical="center"/>
      <protection hidden="1"/>
    </xf>
    <xf numFmtId="0" fontId="3" fillId="0" borderId="0" xfId="0" applyFont="1" applyAlignment="1" applyProtection="1">
      <alignment vertical="center" shrinkToFit="1"/>
      <protection hidden="1"/>
    </xf>
    <xf numFmtId="0" fontId="3" fillId="0" borderId="0" xfId="0" applyFont="1" applyAlignment="1" applyProtection="1">
      <alignment horizontal="right"/>
      <protection hidden="1"/>
    </xf>
    <xf numFmtId="0" fontId="8" fillId="22" borderId="0" xfId="0" applyFont="1" applyFill="1" applyAlignment="1" applyProtection="1">
      <alignment horizontal="center" vertical="center"/>
      <protection hidden="1"/>
    </xf>
    <xf numFmtId="0" fontId="8" fillId="22" borderId="0" xfId="0" applyFont="1" applyFill="1" applyProtection="1">
      <protection hidden="1"/>
    </xf>
    <xf numFmtId="0" fontId="8" fillId="23" borderId="0" xfId="0" applyFont="1" applyFill="1" applyProtection="1">
      <protection hidden="1"/>
    </xf>
    <xf numFmtId="0" fontId="8" fillId="8" borderId="0" xfId="0" applyFont="1" applyFill="1" applyAlignment="1" applyProtection="1">
      <alignment horizontal="center" vertical="center" wrapText="1"/>
      <protection hidden="1"/>
    </xf>
    <xf numFmtId="14" fontId="0" fillId="0" borderId="0" xfId="0" applyNumberFormat="1"/>
    <xf numFmtId="0" fontId="63" fillId="0" borderId="28" xfId="0" applyFont="1" applyBorder="1" applyAlignment="1">
      <alignment horizontal="center" vertical="center"/>
    </xf>
    <xf numFmtId="0" fontId="11" fillId="0" borderId="0" xfId="0" applyFont="1"/>
    <xf numFmtId="0" fontId="63" fillId="22" borderId="0" xfId="0" applyFont="1" applyFill="1" applyAlignment="1" applyProtection="1">
      <alignment horizontal="center" vertical="center"/>
      <protection hidden="1"/>
    </xf>
    <xf numFmtId="0" fontId="96" fillId="22" borderId="0" xfId="0" applyFont="1" applyFill="1" applyAlignment="1" applyProtection="1">
      <alignment horizontal="center" vertical="center"/>
      <protection hidden="1"/>
    </xf>
    <xf numFmtId="0" fontId="96" fillId="22" borderId="0" xfId="0" applyFont="1" applyFill="1" applyAlignment="1" applyProtection="1">
      <alignment vertical="center"/>
      <protection hidden="1"/>
    </xf>
    <xf numFmtId="0" fontId="63" fillId="22" borderId="0" xfId="0" applyFont="1" applyFill="1" applyAlignment="1">
      <alignment horizontal="center" vertical="center"/>
    </xf>
    <xf numFmtId="0" fontId="11" fillId="22" borderId="0" xfId="0" applyFont="1" applyFill="1"/>
    <xf numFmtId="0" fontId="96" fillId="22" borderId="0" xfId="0" applyFont="1" applyFill="1" applyAlignment="1" applyProtection="1">
      <alignment horizontal="center" vertical="center" shrinkToFit="1"/>
      <protection hidden="1"/>
    </xf>
    <xf numFmtId="0" fontId="97" fillId="22" borderId="0" xfId="0" applyFont="1" applyFill="1" applyAlignment="1" applyProtection="1">
      <alignment vertical="center"/>
      <protection hidden="1"/>
    </xf>
    <xf numFmtId="0" fontId="98" fillId="22" borderId="0" xfId="0" applyFont="1" applyFill="1"/>
    <xf numFmtId="0" fontId="101" fillId="0" borderId="0" xfId="0" applyFont="1"/>
    <xf numFmtId="0" fontId="75" fillId="27" borderId="5" xfId="0" applyFont="1" applyFill="1" applyBorder="1" applyAlignment="1" applyProtection="1">
      <alignment vertical="center"/>
      <protection hidden="1"/>
    </xf>
    <xf numFmtId="0" fontId="75" fillId="27" borderId="8" xfId="0" applyFont="1" applyFill="1" applyBorder="1" applyAlignment="1" applyProtection="1">
      <alignment vertical="center"/>
      <protection hidden="1"/>
    </xf>
    <xf numFmtId="0" fontId="101" fillId="0" borderId="160" xfId="0" applyFont="1" applyBorder="1"/>
    <xf numFmtId="0" fontId="102" fillId="0" borderId="160" xfId="6" applyFont="1" applyBorder="1" applyAlignment="1">
      <alignment wrapText="1"/>
    </xf>
    <xf numFmtId="0" fontId="102" fillId="28" borderId="160" xfId="6" applyFont="1" applyFill="1" applyBorder="1" applyAlignment="1">
      <alignment horizontal="right" wrapText="1"/>
    </xf>
    <xf numFmtId="0" fontId="102" fillId="0" borderId="0" xfId="6" applyFont="1" applyAlignment="1">
      <alignment wrapText="1"/>
    </xf>
    <xf numFmtId="0" fontId="102" fillId="0" borderId="157" xfId="6" applyFont="1" applyBorder="1" applyAlignment="1">
      <alignment wrapText="1"/>
    </xf>
    <xf numFmtId="0" fontId="101" fillId="0" borderId="157" xfId="0" applyFont="1" applyBorder="1"/>
    <xf numFmtId="14" fontId="101" fillId="0" borderId="0" xfId="0" applyNumberFormat="1" applyFont="1"/>
    <xf numFmtId="0" fontId="102" fillId="0" borderId="0" xfId="4" applyFont="1" applyAlignment="1">
      <alignment wrapText="1"/>
    </xf>
    <xf numFmtId="0" fontId="102" fillId="0" borderId="0" xfId="5" applyFont="1" applyAlignment="1">
      <alignment wrapText="1"/>
    </xf>
    <xf numFmtId="0" fontId="77" fillId="30" borderId="0" xfId="0" applyFont="1" applyFill="1" applyAlignment="1">
      <alignment horizontal="center" vertical="center" shrinkToFit="1" readingOrder="2"/>
    </xf>
    <xf numFmtId="0" fontId="77" fillId="29" borderId="0" xfId="0" applyFont="1" applyFill="1" applyAlignment="1">
      <alignment horizontal="center"/>
    </xf>
    <xf numFmtId="0" fontId="48" fillId="0" borderId="158" xfId="9" applyFont="1" applyBorder="1" applyAlignment="1">
      <alignment horizontal="center" vertical="center" shrinkToFit="1"/>
    </xf>
    <xf numFmtId="0" fontId="95" fillId="26" borderId="162" xfId="10" applyFont="1" applyFill="1" applyBorder="1" applyAlignment="1">
      <alignment horizontal="center"/>
    </xf>
    <xf numFmtId="0" fontId="28" fillId="16" borderId="163" xfId="0" applyFont="1" applyFill="1" applyBorder="1" applyAlignment="1" applyProtection="1">
      <alignment vertical="center"/>
      <protection hidden="1"/>
    </xf>
    <xf numFmtId="0" fontId="28" fillId="16" borderId="31" xfId="0" applyFont="1" applyFill="1" applyBorder="1" applyAlignment="1" applyProtection="1">
      <alignment vertical="center"/>
      <protection hidden="1"/>
    </xf>
    <xf numFmtId="0" fontId="95" fillId="26" borderId="159" xfId="10" applyFont="1" applyFill="1" applyBorder="1" applyAlignment="1">
      <alignment horizontal="center"/>
    </xf>
    <xf numFmtId="0" fontId="95" fillId="26" borderId="0" xfId="10" applyFont="1" applyFill="1" applyAlignment="1">
      <alignment horizontal="center"/>
    </xf>
    <xf numFmtId="19" fontId="0" fillId="0" borderId="0" xfId="0" applyNumberFormat="1"/>
    <xf numFmtId="15" fontId="0" fillId="0" borderId="0" xfId="0" applyNumberFormat="1"/>
    <xf numFmtId="0" fontId="104" fillId="0" borderId="0" xfId="0" applyFont="1" applyAlignment="1" applyProtection="1">
      <alignment vertical="center"/>
      <protection hidden="1"/>
    </xf>
    <xf numFmtId="0" fontId="48" fillId="0" borderId="57" xfId="0" applyFont="1" applyBorder="1" applyAlignment="1" applyProtection="1">
      <alignment vertical="center"/>
      <protection hidden="1"/>
    </xf>
    <xf numFmtId="0" fontId="102" fillId="0" borderId="0" xfId="6" applyFont="1" applyAlignment="1">
      <alignment horizontal="right" wrapText="1"/>
    </xf>
    <xf numFmtId="0" fontId="101" fillId="0" borderId="161" xfId="0" applyFont="1" applyBorder="1"/>
    <xf numFmtId="0" fontId="102" fillId="28" borderId="0" xfId="6" applyFont="1" applyFill="1" applyAlignment="1">
      <alignment horizontal="right" wrapText="1"/>
    </xf>
    <xf numFmtId="0" fontId="77" fillId="29" borderId="0" xfId="0" applyFont="1" applyFill="1" applyAlignment="1" applyProtection="1">
      <alignment horizontal="center"/>
      <protection hidden="1"/>
    </xf>
    <xf numFmtId="0" fontId="105" fillId="0" borderId="0" xfId="0" applyFont="1" applyProtection="1">
      <protection hidden="1"/>
    </xf>
    <xf numFmtId="0" fontId="106" fillId="0" borderId="0" xfId="11"/>
    <xf numFmtId="14" fontId="95" fillId="26" borderId="162" xfId="10" applyNumberFormat="1" applyFont="1" applyFill="1" applyBorder="1" applyAlignment="1">
      <alignment horizontal="center"/>
    </xf>
    <xf numFmtId="0" fontId="4" fillId="5" borderId="6" xfId="0" applyFont="1" applyFill="1" applyBorder="1" applyAlignment="1">
      <alignment horizontal="center" vertical="center"/>
    </xf>
    <xf numFmtId="0" fontId="0" fillId="0" borderId="160" xfId="0" applyBorder="1"/>
    <xf numFmtId="0" fontId="0" fillId="0" borderId="157" xfId="0" applyBorder="1"/>
    <xf numFmtId="0" fontId="0" fillId="0" borderId="161" xfId="0" applyBorder="1"/>
    <xf numFmtId="0" fontId="0" fillId="0" borderId="158" xfId="0" applyBorder="1"/>
    <xf numFmtId="0" fontId="0" fillId="31" borderId="0" xfId="0" applyFill="1"/>
    <xf numFmtId="0" fontId="48" fillId="0" borderId="0" xfId="9" applyFont="1" applyAlignment="1">
      <alignment horizontal="center" vertical="center" shrinkToFit="1"/>
    </xf>
    <xf numFmtId="0" fontId="1" fillId="31" borderId="0" xfId="11" applyFont="1" applyFill="1"/>
    <xf numFmtId="0" fontId="99" fillId="0" borderId="0" xfId="8" applyFont="1" applyAlignment="1">
      <alignment wrapText="1"/>
    </xf>
    <xf numFmtId="0" fontId="99" fillId="0" borderId="0" xfId="8" applyFont="1" applyAlignment="1">
      <alignment horizontal="right" wrapText="1"/>
    </xf>
    <xf numFmtId="0" fontId="0" fillId="0" borderId="34" xfId="0" applyBorder="1"/>
    <xf numFmtId="0" fontId="0" fillId="0" borderId="32" xfId="0" applyBorder="1"/>
    <xf numFmtId="0" fontId="0" fillId="0" borderId="33" xfId="0" applyBorder="1"/>
    <xf numFmtId="0" fontId="99" fillId="0" borderId="0" xfId="7" applyFont="1" applyAlignment="1">
      <alignment wrapText="1"/>
    </xf>
    <xf numFmtId="0" fontId="0" fillId="0" borderId="129" xfId="0" applyBorder="1"/>
    <xf numFmtId="0" fontId="0" fillId="0" borderId="130" xfId="0" applyBorder="1"/>
    <xf numFmtId="19" fontId="0" fillId="0" borderId="32" xfId="0" applyNumberFormat="1" applyBorder="1"/>
    <xf numFmtId="14" fontId="0" fillId="0" borderId="32" xfId="0" applyNumberFormat="1" applyBorder="1"/>
    <xf numFmtId="0" fontId="1" fillId="0" borderId="0" xfId="11" applyFont="1"/>
    <xf numFmtId="0" fontId="78" fillId="29" borderId="161" xfId="0" applyFont="1" applyFill="1" applyBorder="1" applyAlignment="1" applyProtection="1">
      <alignment horizontal="center"/>
      <protection hidden="1"/>
    </xf>
    <xf numFmtId="0" fontId="54" fillId="12" borderId="78" xfId="1" applyFont="1" applyFill="1" applyBorder="1" applyAlignment="1">
      <alignment horizontal="right"/>
    </xf>
    <xf numFmtId="0" fontId="54" fillId="12" borderId="39" xfId="1" applyFont="1" applyFill="1" applyBorder="1" applyAlignment="1">
      <alignment horizontal="right"/>
    </xf>
    <xf numFmtId="0" fontId="54" fillId="12" borderId="79" xfId="1" applyFont="1" applyFill="1" applyBorder="1" applyAlignment="1">
      <alignment horizontal="right"/>
    </xf>
    <xf numFmtId="0" fontId="55" fillId="12" borderId="80" xfId="0" applyFont="1" applyFill="1" applyBorder="1" applyAlignment="1">
      <alignment horizontal="right" vertical="center"/>
    </xf>
    <xf numFmtId="0" fontId="55" fillId="12" borderId="81" xfId="0" applyFont="1" applyFill="1" applyBorder="1" applyAlignment="1">
      <alignment horizontal="right" vertical="center"/>
    </xf>
    <xf numFmtId="0" fontId="55" fillId="12" borderId="82" xfId="0" applyFont="1" applyFill="1" applyBorder="1" applyAlignment="1">
      <alignment horizontal="right" vertical="center"/>
    </xf>
    <xf numFmtId="9" fontId="55" fillId="12" borderId="75" xfId="1" applyNumberFormat="1" applyFont="1" applyFill="1" applyBorder="1" applyAlignment="1">
      <alignment horizontal="right" vertical="center"/>
    </xf>
    <xf numFmtId="0" fontId="55" fillId="12" borderId="83" xfId="1" applyFont="1" applyFill="1" applyBorder="1" applyAlignment="1">
      <alignment horizontal="right" vertical="center"/>
    </xf>
    <xf numFmtId="0" fontId="49" fillId="0" borderId="0" xfId="0" applyFont="1" applyAlignment="1">
      <alignment horizontal="center"/>
    </xf>
    <xf numFmtId="0" fontId="50" fillId="0" borderId="8" xfId="0" applyFont="1" applyBorder="1" applyAlignment="1">
      <alignment horizontal="right"/>
    </xf>
    <xf numFmtId="0" fontId="52" fillId="12" borderId="67" xfId="0" applyFont="1" applyFill="1" applyBorder="1" applyAlignment="1">
      <alignment horizontal="center" vertical="center"/>
    </xf>
    <xf numFmtId="0" fontId="53" fillId="12" borderId="68" xfId="0" applyFont="1" applyFill="1" applyBorder="1" applyAlignment="1">
      <alignment horizontal="center" vertical="center"/>
    </xf>
    <xf numFmtId="0" fontId="53" fillId="12" borderId="74" xfId="0" applyFont="1" applyFill="1" applyBorder="1" applyAlignment="1">
      <alignment horizontal="center" vertical="center"/>
    </xf>
    <xf numFmtId="0" fontId="53" fillId="12" borderId="75" xfId="0" applyFont="1" applyFill="1" applyBorder="1" applyAlignment="1">
      <alignment horizontal="center" vertical="center"/>
    </xf>
    <xf numFmtId="0" fontId="53" fillId="12" borderId="69" xfId="0" applyFont="1" applyFill="1" applyBorder="1" applyAlignment="1">
      <alignment horizontal="center" vertical="center"/>
    </xf>
    <xf numFmtId="0" fontId="53" fillId="12" borderId="70" xfId="0" applyFont="1" applyFill="1" applyBorder="1" applyAlignment="1">
      <alignment horizontal="center" vertical="center"/>
    </xf>
    <xf numFmtId="0" fontId="53" fillId="12" borderId="76" xfId="0" applyFont="1" applyFill="1" applyBorder="1" applyAlignment="1">
      <alignment horizontal="center" vertical="center"/>
    </xf>
    <xf numFmtId="0" fontId="53" fillId="12" borderId="77" xfId="0" applyFont="1" applyFill="1" applyBorder="1" applyAlignment="1">
      <alignment horizontal="center" vertical="center"/>
    </xf>
    <xf numFmtId="0" fontId="54" fillId="12" borderId="71" xfId="1" applyFont="1" applyFill="1" applyBorder="1" applyAlignment="1">
      <alignment horizontal="right"/>
    </xf>
    <xf numFmtId="0" fontId="54" fillId="12" borderId="72" xfId="1" applyFont="1" applyFill="1" applyBorder="1" applyAlignment="1">
      <alignment horizontal="right"/>
    </xf>
    <xf numFmtId="0" fontId="54" fillId="12" borderId="73" xfId="1" applyFont="1" applyFill="1" applyBorder="1" applyAlignment="1">
      <alignment horizontal="right"/>
    </xf>
    <xf numFmtId="0" fontId="55" fillId="12" borderId="78" xfId="0" applyFont="1" applyFill="1" applyBorder="1" applyAlignment="1">
      <alignment horizontal="center"/>
    </xf>
    <xf numFmtId="0" fontId="55" fillId="12" borderId="39" xfId="0" applyFont="1" applyFill="1" applyBorder="1" applyAlignment="1">
      <alignment horizontal="center"/>
    </xf>
    <xf numFmtId="0" fontId="55" fillId="12" borderId="74" xfId="0" applyFont="1" applyFill="1" applyBorder="1" applyAlignment="1">
      <alignment horizontal="right" vertical="center"/>
    </xf>
    <xf numFmtId="0" fontId="55" fillId="12" borderId="75" xfId="0" applyFont="1" applyFill="1" applyBorder="1" applyAlignment="1">
      <alignment horizontal="right" vertical="center"/>
    </xf>
    <xf numFmtId="0" fontId="55" fillId="12" borderId="78" xfId="0" applyFont="1" applyFill="1" applyBorder="1" applyAlignment="1">
      <alignment horizontal="right"/>
    </xf>
    <xf numFmtId="0" fontId="55" fillId="12" borderId="39" xfId="0" applyFont="1" applyFill="1" applyBorder="1" applyAlignment="1">
      <alignment horizontal="right"/>
    </xf>
    <xf numFmtId="0" fontId="55" fillId="12" borderId="79" xfId="0" applyFont="1" applyFill="1" applyBorder="1" applyAlignment="1">
      <alignment horizontal="right"/>
    </xf>
    <xf numFmtId="0" fontId="56" fillId="12" borderId="75" xfId="0" applyFont="1" applyFill="1" applyBorder="1" applyAlignment="1">
      <alignment horizontal="right" vertical="center"/>
    </xf>
    <xf numFmtId="0" fontId="56" fillId="12" borderId="83" xfId="0" applyFont="1" applyFill="1" applyBorder="1" applyAlignment="1">
      <alignment horizontal="right" vertical="center"/>
    </xf>
    <xf numFmtId="0" fontId="57" fillId="12" borderId="39" xfId="1" applyFont="1" applyFill="1" applyBorder="1" applyAlignment="1">
      <alignment horizontal="center"/>
    </xf>
    <xf numFmtId="0" fontId="57" fillId="12" borderId="79" xfId="1" applyFont="1" applyFill="1" applyBorder="1" applyAlignment="1">
      <alignment horizontal="center"/>
    </xf>
    <xf numFmtId="0" fontId="55" fillId="12" borderId="80" xfId="0" applyFont="1" applyFill="1" applyBorder="1" applyAlignment="1">
      <alignment horizontal="right"/>
    </xf>
    <xf numFmtId="0" fontId="55" fillId="12" borderId="81" xfId="0" applyFont="1" applyFill="1" applyBorder="1" applyAlignment="1">
      <alignment horizontal="right"/>
    </xf>
    <xf numFmtId="0" fontId="55" fillId="12" borderId="82" xfId="0" applyFont="1" applyFill="1" applyBorder="1" applyAlignment="1">
      <alignment horizontal="right"/>
    </xf>
    <xf numFmtId="9" fontId="55" fillId="12" borderId="75" xfId="0" applyNumberFormat="1" applyFont="1" applyFill="1" applyBorder="1" applyAlignment="1">
      <alignment horizontal="right" vertical="center"/>
    </xf>
    <xf numFmtId="0" fontId="55" fillId="12" borderId="83" xfId="0" applyFont="1" applyFill="1" applyBorder="1" applyAlignment="1">
      <alignment horizontal="right" vertical="center"/>
    </xf>
    <xf numFmtId="0" fontId="55" fillId="12" borderId="55" xfId="0" applyFont="1" applyFill="1" applyBorder="1" applyAlignment="1">
      <alignment horizontal="center" vertical="center" wrapText="1"/>
    </xf>
    <xf numFmtId="0" fontId="55" fillId="12" borderId="0" xfId="0" applyFont="1" applyFill="1" applyAlignment="1">
      <alignment horizontal="center" vertical="center" wrapText="1"/>
    </xf>
    <xf numFmtId="0" fontId="55" fillId="12" borderId="54" xfId="0" applyFont="1" applyFill="1" applyBorder="1" applyAlignment="1">
      <alignment horizontal="center" vertical="center" wrapText="1"/>
    </xf>
    <xf numFmtId="0" fontId="55" fillId="12" borderId="74" xfId="0" applyFont="1" applyFill="1" applyBorder="1" applyAlignment="1">
      <alignment horizontal="right" vertical="center" wrapText="1"/>
    </xf>
    <xf numFmtId="0" fontId="55" fillId="12" borderId="75" xfId="0" applyFont="1" applyFill="1" applyBorder="1" applyAlignment="1">
      <alignment horizontal="right" vertical="center" wrapText="1"/>
    </xf>
    <xf numFmtId="9" fontId="55" fillId="12" borderId="75" xfId="0" applyNumberFormat="1" applyFont="1" applyFill="1" applyBorder="1" applyAlignment="1">
      <alignment horizontal="right"/>
    </xf>
    <xf numFmtId="0" fontId="55" fillId="12" borderId="83" xfId="0" applyFont="1" applyFill="1" applyBorder="1" applyAlignment="1">
      <alignment horizontal="right"/>
    </xf>
    <xf numFmtId="0" fontId="55" fillId="12" borderId="75" xfId="0" applyFont="1" applyFill="1" applyBorder="1" applyAlignment="1">
      <alignment horizontal="right"/>
    </xf>
    <xf numFmtId="9" fontId="55" fillId="12" borderId="75" xfId="0" applyNumberFormat="1" applyFont="1" applyFill="1" applyBorder="1" applyAlignment="1">
      <alignment horizontal="right" vertical="center" wrapText="1"/>
    </xf>
    <xf numFmtId="0" fontId="55" fillId="12" borderId="83" xfId="0" applyFont="1" applyFill="1" applyBorder="1" applyAlignment="1">
      <alignment horizontal="right" vertical="center" wrapText="1"/>
    </xf>
    <xf numFmtId="0" fontId="55" fillId="12" borderId="80" xfId="0" applyFont="1" applyFill="1" applyBorder="1" applyAlignment="1">
      <alignment horizontal="right" wrapText="1"/>
    </xf>
    <xf numFmtId="0" fontId="55" fillId="12" borderId="81" xfId="0" applyFont="1" applyFill="1" applyBorder="1" applyAlignment="1">
      <alignment horizontal="right" wrapText="1"/>
    </xf>
    <xf numFmtId="0" fontId="55" fillId="12" borderId="82" xfId="0" applyFont="1" applyFill="1" applyBorder="1" applyAlignment="1">
      <alignment horizontal="right" wrapText="1"/>
    </xf>
    <xf numFmtId="0" fontId="55" fillId="12" borderId="84" xfId="0" applyFont="1" applyFill="1" applyBorder="1" applyAlignment="1">
      <alignment horizontal="right" vertical="center"/>
    </xf>
    <xf numFmtId="0" fontId="55" fillId="12" borderId="85" xfId="0" applyFont="1" applyFill="1" applyBorder="1" applyAlignment="1">
      <alignment horizontal="right" vertical="center"/>
    </xf>
    <xf numFmtId="0" fontId="55" fillId="12" borderId="86" xfId="0" applyFont="1" applyFill="1" applyBorder="1" applyAlignment="1">
      <alignment horizontal="right" vertical="center"/>
    </xf>
    <xf numFmtId="9" fontId="55" fillId="12" borderId="87" xfId="0" applyNumberFormat="1" applyFont="1" applyFill="1" applyBorder="1" applyAlignment="1">
      <alignment horizontal="right" vertical="center"/>
    </xf>
    <xf numFmtId="0" fontId="55" fillId="12" borderId="88" xfId="0" applyFont="1" applyFill="1" applyBorder="1" applyAlignment="1">
      <alignment horizontal="right" vertical="center"/>
    </xf>
    <xf numFmtId="0" fontId="55" fillId="12" borderId="78" xfId="0" applyFont="1" applyFill="1" applyBorder="1" applyAlignment="1">
      <alignment horizontal="right" wrapText="1"/>
    </xf>
    <xf numFmtId="0" fontId="55" fillId="12" borderId="39" xfId="0" applyFont="1" applyFill="1" applyBorder="1" applyAlignment="1">
      <alignment horizontal="right" wrapText="1"/>
    </xf>
    <xf numFmtId="0" fontId="55" fillId="12" borderId="79" xfId="0" applyFont="1" applyFill="1" applyBorder="1" applyAlignment="1">
      <alignment horizontal="right" wrapText="1"/>
    </xf>
    <xf numFmtId="0" fontId="59" fillId="0" borderId="0" xfId="0" applyFont="1" applyAlignment="1">
      <alignment horizontal="center" vertical="center" wrapText="1"/>
    </xf>
    <xf numFmtId="0" fontId="59" fillId="0" borderId="0" xfId="0" applyFont="1" applyAlignment="1">
      <alignment horizontal="center" vertical="center"/>
    </xf>
    <xf numFmtId="0" fontId="55" fillId="12" borderId="55" xfId="0" applyFont="1" applyFill="1" applyBorder="1" applyAlignment="1">
      <alignment horizontal="right" wrapText="1"/>
    </xf>
    <xf numFmtId="0" fontId="55" fillId="12" borderId="0" xfId="0" applyFont="1" applyFill="1" applyAlignment="1">
      <alignment horizontal="right" wrapText="1"/>
    </xf>
    <xf numFmtId="0" fontId="55" fillId="12" borderId="8" xfId="0" applyFont="1" applyFill="1" applyBorder="1" applyAlignment="1">
      <alignment horizontal="right" wrapText="1"/>
    </xf>
    <xf numFmtId="0" fontId="50" fillId="0" borderId="0" xfId="0" applyFont="1" applyAlignment="1">
      <alignment horizontal="right" vertical="center" wrapText="1"/>
    </xf>
    <xf numFmtId="0" fontId="50" fillId="0" borderId="0" xfId="0" applyFont="1" applyAlignment="1">
      <alignment horizontal="center"/>
    </xf>
    <xf numFmtId="0" fontId="0" fillId="0" borderId="0" xfId="0" applyAlignment="1" applyProtection="1">
      <alignment horizontal="center"/>
      <protection hidden="1"/>
    </xf>
    <xf numFmtId="0" fontId="69" fillId="23" borderId="0" xfId="0" applyFont="1" applyFill="1" applyAlignment="1" applyProtection="1">
      <alignment horizontal="right" vertical="center"/>
      <protection hidden="1"/>
    </xf>
    <xf numFmtId="0" fontId="107" fillId="0" borderId="0" xfId="0" applyFont="1" applyAlignment="1" applyProtection="1">
      <alignment horizontal="center" vertical="center" wrapText="1"/>
      <protection hidden="1"/>
    </xf>
    <xf numFmtId="0" fontId="4" fillId="6" borderId="0" xfId="0" applyFont="1" applyFill="1" applyAlignment="1" applyProtection="1">
      <alignment horizontal="center"/>
      <protection hidden="1"/>
    </xf>
    <xf numFmtId="0" fontId="6" fillId="3" borderId="65" xfId="0" applyFont="1" applyFill="1" applyBorder="1" applyAlignment="1" applyProtection="1">
      <alignment horizontal="center" vertical="center" shrinkToFit="1"/>
      <protection hidden="1"/>
    </xf>
    <xf numFmtId="0" fontId="0" fillId="0" borderId="21" xfId="0" applyBorder="1"/>
    <xf numFmtId="0" fontId="0" fillId="0" borderId="66" xfId="0" applyBorder="1"/>
    <xf numFmtId="0" fontId="61" fillId="0" borderId="91" xfId="0" applyFont="1" applyBorder="1" applyAlignment="1" applyProtection="1">
      <alignment horizontal="center"/>
      <protection hidden="1"/>
    </xf>
    <xf numFmtId="0" fontId="64" fillId="11" borderId="96" xfId="0" applyFont="1" applyFill="1" applyBorder="1" applyAlignment="1" applyProtection="1">
      <alignment horizontal="center" vertical="center" wrapText="1"/>
      <protection hidden="1"/>
    </xf>
    <xf numFmtId="0" fontId="64" fillId="11" borderId="91" xfId="0" applyFont="1" applyFill="1" applyBorder="1" applyAlignment="1" applyProtection="1">
      <alignment horizontal="center" vertical="center" wrapText="1"/>
      <protection hidden="1"/>
    </xf>
    <xf numFmtId="0" fontId="64" fillId="11" borderId="97" xfId="0" applyFont="1" applyFill="1" applyBorder="1" applyAlignment="1" applyProtection="1">
      <alignment horizontal="center" vertical="center" wrapText="1"/>
      <protection hidden="1"/>
    </xf>
    <xf numFmtId="0" fontId="64" fillId="11" borderId="96" xfId="0" applyFont="1" applyFill="1" applyBorder="1" applyAlignment="1" applyProtection="1">
      <alignment horizontal="center" vertical="center"/>
      <protection hidden="1"/>
    </xf>
    <xf numFmtId="0" fontId="64" fillId="11" borderId="91" xfId="0" applyFont="1" applyFill="1" applyBorder="1" applyAlignment="1" applyProtection="1">
      <alignment horizontal="center" vertical="center"/>
      <protection hidden="1"/>
    </xf>
    <xf numFmtId="0" fontId="64" fillId="11" borderId="97" xfId="0" applyFont="1" applyFill="1" applyBorder="1" applyAlignment="1" applyProtection="1">
      <alignment horizontal="center" vertical="center"/>
      <protection hidden="1"/>
    </xf>
    <xf numFmtId="0" fontId="64" fillId="21" borderId="99" xfId="0" applyFont="1" applyFill="1" applyBorder="1" applyAlignment="1" applyProtection="1">
      <alignment horizontal="center" vertical="center"/>
      <protection hidden="1"/>
    </xf>
    <xf numFmtId="0" fontId="0" fillId="0" borderId="0" xfId="0"/>
    <xf numFmtId="0" fontId="6" fillId="3" borderId="21" xfId="0" applyFont="1" applyFill="1" applyBorder="1" applyAlignment="1" applyProtection="1">
      <alignment horizontal="center" vertical="center" shrinkToFit="1"/>
      <protection hidden="1"/>
    </xf>
    <xf numFmtId="0" fontId="6" fillId="3" borderId="66" xfId="0" applyFont="1" applyFill="1" applyBorder="1" applyAlignment="1" applyProtection="1">
      <alignment horizontal="center" vertical="center" shrinkToFit="1"/>
      <protection hidden="1"/>
    </xf>
    <xf numFmtId="165" fontId="27" fillId="13" borderId="91" xfId="0" applyNumberFormat="1" applyFont="1" applyFill="1" applyBorder="1" applyAlignment="1" applyProtection="1">
      <alignment horizontal="center" vertical="center" shrinkToFit="1"/>
      <protection hidden="1"/>
    </xf>
    <xf numFmtId="0" fontId="39" fillId="17" borderId="96" xfId="0" applyFont="1" applyFill="1" applyBorder="1" applyAlignment="1" applyProtection="1">
      <alignment horizontal="center" vertical="center"/>
      <protection hidden="1"/>
    </xf>
    <xf numFmtId="0" fontId="0" fillId="0" borderId="91" xfId="0" applyBorder="1"/>
    <xf numFmtId="0" fontId="0" fillId="0" borderId="97" xfId="0" applyBorder="1"/>
    <xf numFmtId="0" fontId="29" fillId="12" borderId="0" xfId="0" applyFont="1" applyFill="1" applyAlignment="1" applyProtection="1">
      <alignment horizontal="center" vertical="center"/>
      <protection hidden="1"/>
    </xf>
    <xf numFmtId="0" fontId="56" fillId="21" borderId="98" xfId="0" applyFont="1" applyFill="1" applyBorder="1" applyAlignment="1" applyProtection="1">
      <alignment horizontal="center" vertical="center"/>
      <protection hidden="1"/>
    </xf>
    <xf numFmtId="0" fontId="64" fillId="21" borderId="91" xfId="0" applyFont="1" applyFill="1" applyBorder="1" applyAlignment="1" applyProtection="1">
      <alignment horizontal="center" vertical="center"/>
      <protection hidden="1"/>
    </xf>
    <xf numFmtId="0" fontId="56" fillId="21" borderId="91" xfId="0" applyFont="1" applyFill="1" applyBorder="1" applyAlignment="1" applyProtection="1">
      <alignment horizontal="center" vertical="center"/>
      <protection hidden="1"/>
    </xf>
    <xf numFmtId="0" fontId="64" fillId="21" borderId="96" xfId="0" applyFont="1" applyFill="1" applyBorder="1" applyAlignment="1" applyProtection="1">
      <alignment horizontal="center" vertical="center"/>
      <protection hidden="1"/>
    </xf>
    <xf numFmtId="0" fontId="64" fillId="21" borderId="97" xfId="0" applyFont="1" applyFill="1" applyBorder="1" applyAlignment="1" applyProtection="1">
      <alignment horizontal="center" vertical="center"/>
      <protection hidden="1"/>
    </xf>
    <xf numFmtId="0" fontId="27" fillId="13" borderId="96" xfId="0" applyFont="1" applyFill="1" applyBorder="1" applyAlignment="1" applyProtection="1">
      <alignment horizontal="center" vertical="center"/>
      <protection locked="0" hidden="1"/>
    </xf>
    <xf numFmtId="0" fontId="44" fillId="22" borderId="96" xfId="0" applyFont="1" applyFill="1" applyBorder="1" applyAlignment="1" applyProtection="1">
      <alignment horizontal="center" vertical="center"/>
      <protection hidden="1"/>
    </xf>
    <xf numFmtId="0" fontId="11" fillId="0" borderId="91" xfId="0" applyFont="1" applyBorder="1" applyAlignment="1" applyProtection="1">
      <alignment horizontal="center" vertical="center"/>
      <protection hidden="1"/>
    </xf>
    <xf numFmtId="0" fontId="63" fillId="0" borderId="91" xfId="0" applyFont="1" applyBorder="1" applyAlignment="1" applyProtection="1">
      <alignment horizontal="center" vertical="center"/>
      <protection hidden="1"/>
    </xf>
    <xf numFmtId="0" fontId="40" fillId="0" borderId="91" xfId="0" applyFont="1" applyBorder="1" applyAlignment="1" applyProtection="1">
      <alignment horizontal="center" vertical="center"/>
      <protection hidden="1"/>
    </xf>
    <xf numFmtId="0" fontId="38" fillId="0" borderId="91" xfId="0" applyFont="1" applyBorder="1" applyAlignment="1" applyProtection="1">
      <alignment horizontal="center" vertical="center"/>
      <protection hidden="1"/>
    </xf>
    <xf numFmtId="165" fontId="26" fillId="13" borderId="96" xfId="0" applyNumberFormat="1" applyFont="1" applyFill="1" applyBorder="1" applyAlignment="1" applyProtection="1">
      <alignment horizontal="center" vertical="center" shrinkToFit="1"/>
      <protection hidden="1"/>
    </xf>
    <xf numFmtId="165" fontId="27" fillId="13" borderId="96" xfId="0" applyNumberFormat="1" applyFont="1" applyFill="1" applyBorder="1" applyAlignment="1" applyProtection="1">
      <alignment horizontal="center" vertical="center" shrinkToFit="1"/>
      <protection hidden="1"/>
    </xf>
    <xf numFmtId="165" fontId="47" fillId="13" borderId="107" xfId="0" applyNumberFormat="1" applyFont="1" applyFill="1" applyBorder="1" applyAlignment="1" applyProtection="1">
      <alignment horizontal="center" vertical="center" shrinkToFit="1"/>
      <protection hidden="1"/>
    </xf>
    <xf numFmtId="0" fontId="0" fillId="0" borderId="108" xfId="0" applyBorder="1"/>
    <xf numFmtId="0" fontId="0" fillId="0" borderId="109" xfId="0" applyBorder="1"/>
    <xf numFmtId="0" fontId="0" fillId="0" borderId="99" xfId="0" applyBorder="1"/>
    <xf numFmtId="0" fontId="0" fillId="0" borderId="110" xfId="0" applyBorder="1"/>
    <xf numFmtId="0" fontId="0" fillId="0" borderId="111" xfId="0" applyBorder="1"/>
    <xf numFmtId="0" fontId="0" fillId="0" borderId="98" xfId="0" applyBorder="1"/>
    <xf numFmtId="0" fontId="0" fillId="0" borderId="112" xfId="0" applyBorder="1"/>
    <xf numFmtId="0" fontId="64" fillId="21" borderId="107" xfId="0" applyFont="1" applyFill="1" applyBorder="1" applyAlignment="1" applyProtection="1">
      <alignment horizontal="center" vertical="center" shrinkToFit="1"/>
      <protection hidden="1"/>
    </xf>
    <xf numFmtId="0" fontId="38" fillId="0" borderId="92" xfId="0" applyFont="1" applyBorder="1" applyAlignment="1" applyProtection="1">
      <alignment horizontal="center" vertical="center"/>
      <protection hidden="1"/>
    </xf>
    <xf numFmtId="0" fontId="39" fillId="17" borderId="91" xfId="0" applyFont="1" applyFill="1" applyBorder="1" applyAlignment="1" applyProtection="1">
      <alignment horizontal="center" vertical="center"/>
      <protection hidden="1"/>
    </xf>
    <xf numFmtId="0" fontId="36" fillId="11" borderId="16" xfId="1" applyFont="1" applyFill="1" applyBorder="1" applyAlignment="1" applyProtection="1">
      <alignment horizontal="center" vertical="center"/>
    </xf>
    <xf numFmtId="0" fontId="36" fillId="11" borderId="0" xfId="1" applyFont="1" applyFill="1" applyBorder="1" applyAlignment="1" applyProtection="1">
      <alignment horizontal="center" vertical="center"/>
    </xf>
    <xf numFmtId="0" fontId="36" fillId="11" borderId="16" xfId="1" applyFont="1" applyFill="1" applyBorder="1" applyAlignment="1" applyProtection="1">
      <alignment horizontal="center" vertical="center" wrapText="1"/>
    </xf>
    <xf numFmtId="0" fontId="36" fillId="11" borderId="0" xfId="1"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shrinkToFit="1"/>
      <protection hidden="1"/>
    </xf>
    <xf numFmtId="0" fontId="0" fillId="0" borderId="164" xfId="0" applyBorder="1"/>
    <xf numFmtId="0" fontId="0" fillId="0" borderId="64" xfId="0" applyBorder="1"/>
    <xf numFmtId="0" fontId="29" fillId="11" borderId="53" xfId="0" applyFont="1" applyFill="1" applyBorder="1" applyAlignment="1">
      <alignment horizontal="center" vertical="center"/>
    </xf>
    <xf numFmtId="0" fontId="0" fillId="0" borderId="6" xfId="0" applyBorder="1"/>
    <xf numFmtId="0" fontId="34" fillId="11" borderId="0" xfId="1" applyFont="1" applyFill="1" applyBorder="1" applyAlignment="1" applyProtection="1">
      <alignment horizontal="center" vertical="center" wrapText="1"/>
    </xf>
    <xf numFmtId="0" fontId="6" fillId="3" borderId="164" xfId="0" applyFont="1" applyFill="1" applyBorder="1" applyAlignment="1" applyProtection="1">
      <alignment horizontal="center" vertical="center" shrinkToFit="1"/>
      <protection hidden="1"/>
    </xf>
    <xf numFmtId="0" fontId="6" fillId="3" borderId="64" xfId="0" applyFont="1" applyFill="1" applyBorder="1" applyAlignment="1" applyProtection="1">
      <alignment horizontal="center" vertical="center" shrinkToFit="1"/>
      <protection hidden="1"/>
    </xf>
    <xf numFmtId="0" fontId="45" fillId="3" borderId="65" xfId="0" applyFont="1" applyFill="1" applyBorder="1" applyAlignment="1" applyProtection="1">
      <alignment horizontal="center" vertical="center" shrinkToFit="1"/>
      <protection hidden="1"/>
    </xf>
    <xf numFmtId="0" fontId="6" fillId="3" borderId="24" xfId="0" applyFont="1" applyFill="1" applyBorder="1" applyAlignment="1" applyProtection="1">
      <alignment horizontal="center" vertical="center" shrinkToFit="1"/>
      <protection hidden="1"/>
    </xf>
    <xf numFmtId="0" fontId="0" fillId="0" borderId="14" xfId="0" applyBorder="1"/>
    <xf numFmtId="0" fontId="0" fillId="0" borderId="25" xfId="0" applyBorder="1"/>
    <xf numFmtId="0" fontId="29" fillId="11" borderId="7" xfId="0" applyFont="1" applyFill="1" applyBorder="1" applyAlignment="1">
      <alignment horizontal="center" vertical="center"/>
    </xf>
    <xf numFmtId="0" fontId="29" fillId="11" borderId="8" xfId="0" applyFont="1" applyFill="1" applyBorder="1" applyAlignment="1">
      <alignment horizontal="center" vertical="center"/>
    </xf>
    <xf numFmtId="0" fontId="6" fillId="3" borderId="14" xfId="0" applyFont="1" applyFill="1" applyBorder="1" applyAlignment="1" applyProtection="1">
      <alignment horizontal="center" vertical="center" shrinkToFit="1"/>
      <protection hidden="1"/>
    </xf>
    <xf numFmtId="0" fontId="6" fillId="3" borderId="25" xfId="0" applyFont="1" applyFill="1" applyBorder="1" applyAlignment="1" applyProtection="1">
      <alignment horizontal="center" vertical="center" shrinkToFit="1"/>
      <protection hidden="1"/>
    </xf>
    <xf numFmtId="0" fontId="79" fillId="24" borderId="91" xfId="0" applyFont="1" applyFill="1" applyBorder="1" applyAlignment="1" applyProtection="1">
      <alignment horizontal="center" vertical="center" shrinkToFit="1"/>
      <protection hidden="1"/>
    </xf>
    <xf numFmtId="0" fontId="79" fillId="12" borderId="91" xfId="0" applyFont="1" applyFill="1" applyBorder="1" applyAlignment="1" applyProtection="1">
      <alignment horizontal="center" vertical="center" shrinkToFit="1"/>
      <protection hidden="1"/>
    </xf>
    <xf numFmtId="0" fontId="67" fillId="3" borderId="91" xfId="1" applyFont="1" applyFill="1" applyBorder="1" applyAlignment="1" applyProtection="1">
      <alignment horizontal="center" vertical="center" shrinkToFit="1"/>
      <protection hidden="1"/>
    </xf>
    <xf numFmtId="0" fontId="29" fillId="11" borderId="6"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27" xfId="0" applyFont="1" applyFill="1" applyBorder="1" applyAlignment="1">
      <alignment horizontal="center" vertical="center" wrapText="1"/>
    </xf>
    <xf numFmtId="0" fontId="4" fillId="5" borderId="6" xfId="0" applyFont="1" applyFill="1" applyBorder="1" applyAlignment="1">
      <alignment horizontal="center" vertical="center"/>
    </xf>
    <xf numFmtId="0" fontId="0" fillId="0" borderId="26" xfId="0" applyBorder="1"/>
    <xf numFmtId="0" fontId="4" fillId="5" borderId="20" xfId="0" applyFont="1" applyFill="1" applyBorder="1" applyAlignment="1">
      <alignment horizontal="center" vertical="center"/>
    </xf>
    <xf numFmtId="0" fontId="67" fillId="3" borderId="91" xfId="1" applyFont="1" applyFill="1" applyBorder="1" applyAlignment="1" applyProtection="1">
      <alignment horizontal="center" vertical="center" shrinkToFit="1"/>
      <protection locked="0" hidden="1"/>
    </xf>
    <xf numFmtId="0" fontId="33" fillId="5" borderId="20" xfId="0" applyFont="1" applyFill="1" applyBorder="1" applyAlignment="1">
      <alignment horizontal="center" vertical="center"/>
    </xf>
    <xf numFmtId="0" fontId="67" fillId="3" borderId="91" xfId="0" applyFont="1" applyFill="1" applyBorder="1" applyAlignment="1" applyProtection="1">
      <alignment horizontal="center" vertical="center" shrinkToFit="1"/>
      <protection hidden="1"/>
    </xf>
    <xf numFmtId="0" fontId="29" fillId="11" borderId="6" xfId="0" applyFont="1" applyFill="1" applyBorder="1" applyAlignment="1">
      <alignment horizontal="center" vertical="center"/>
    </xf>
    <xf numFmtId="0" fontId="80" fillId="3" borderId="91" xfId="1" applyFont="1" applyFill="1" applyBorder="1" applyAlignment="1" applyProtection="1">
      <alignment horizontal="center" vertical="center" wrapText="1" shrinkToFit="1"/>
      <protection hidden="1"/>
    </xf>
    <xf numFmtId="0" fontId="80" fillId="3" borderId="91" xfId="1" applyFont="1" applyFill="1" applyBorder="1" applyAlignment="1" applyProtection="1">
      <alignment horizontal="center" vertical="center" shrinkToFit="1"/>
      <protection hidden="1"/>
    </xf>
    <xf numFmtId="49" fontId="67" fillId="3" borderId="91" xfId="1" applyNumberFormat="1" applyFont="1" applyFill="1" applyBorder="1" applyAlignment="1" applyProtection="1">
      <alignment horizontal="center" vertical="center" shrinkToFit="1"/>
      <protection hidden="1"/>
    </xf>
    <xf numFmtId="1" fontId="67" fillId="3" borderId="91" xfId="1" applyNumberFormat="1" applyFont="1" applyFill="1" applyBorder="1" applyAlignment="1" applyProtection="1">
      <alignment horizontal="center" vertical="center" shrinkToFit="1"/>
      <protection hidden="1"/>
    </xf>
    <xf numFmtId="0" fontId="67" fillId="3" borderId="91" xfId="0" applyFont="1" applyFill="1" applyBorder="1" applyAlignment="1" applyProtection="1">
      <alignment horizontal="right" vertical="center" shrinkToFit="1"/>
      <protection hidden="1"/>
    </xf>
    <xf numFmtId="0" fontId="79" fillId="25" borderId="91" xfId="0" applyFont="1" applyFill="1" applyBorder="1" applyAlignment="1" applyProtection="1">
      <alignment horizontal="center" vertical="center" shrinkToFit="1"/>
      <protection hidden="1"/>
    </xf>
    <xf numFmtId="0" fontId="67" fillId="0" borderId="91" xfId="1" applyFont="1" applyFill="1" applyBorder="1" applyAlignment="1" applyProtection="1">
      <alignment horizontal="right" vertical="center" shrinkToFit="1"/>
      <protection hidden="1"/>
    </xf>
    <xf numFmtId="0" fontId="26" fillId="0" borderId="91" xfId="0" applyFont="1" applyBorder="1" applyAlignment="1" applyProtection="1">
      <alignment horizontal="center" vertical="center"/>
      <protection hidden="1"/>
    </xf>
    <xf numFmtId="0" fontId="80" fillId="0" borderId="91" xfId="1" applyFont="1" applyFill="1" applyBorder="1" applyAlignment="1" applyProtection="1">
      <alignment horizontal="right" vertical="center" shrinkToFit="1"/>
      <protection hidden="1"/>
    </xf>
    <xf numFmtId="164" fontId="67" fillId="3" borderId="91" xfId="1" applyNumberFormat="1" applyFont="1" applyFill="1" applyBorder="1" applyAlignment="1" applyProtection="1">
      <alignment horizontal="center" vertical="center" shrinkToFit="1"/>
      <protection hidden="1"/>
    </xf>
    <xf numFmtId="0" fontId="67" fillId="0" borderId="91" xfId="0" applyFont="1" applyBorder="1" applyAlignment="1" applyProtection="1">
      <alignment horizontal="right" vertical="center" shrinkToFit="1"/>
      <protection hidden="1"/>
    </xf>
    <xf numFmtId="0" fontId="82" fillId="3" borderId="91" xfId="1" applyFont="1" applyFill="1" applyBorder="1" applyAlignment="1" applyProtection="1">
      <alignment horizontal="center" vertical="center" shrinkToFit="1"/>
      <protection hidden="1"/>
    </xf>
    <xf numFmtId="0" fontId="67" fillId="3" borderId="91" xfId="1" applyFont="1" applyFill="1" applyBorder="1" applyAlignment="1" applyProtection="1">
      <alignment horizontal="right" vertical="center" shrinkToFit="1"/>
      <protection hidden="1"/>
    </xf>
    <xf numFmtId="0" fontId="67" fillId="3" borderId="91" xfId="1" applyNumberFormat="1" applyFont="1" applyFill="1" applyBorder="1" applyAlignment="1" applyProtection="1">
      <alignment horizontal="center" vertical="center" shrinkToFit="1"/>
      <protection hidden="1"/>
    </xf>
    <xf numFmtId="0" fontId="8" fillId="0" borderId="93" xfId="0" applyFont="1" applyBorder="1" applyAlignment="1" applyProtection="1">
      <alignment horizontal="right" vertical="center" shrinkToFit="1"/>
      <protection hidden="1"/>
    </xf>
    <xf numFmtId="0" fontId="8" fillId="0" borderId="12" xfId="0" applyFont="1" applyBorder="1" applyAlignment="1" applyProtection="1">
      <alignment horizontal="right" vertical="center" shrinkToFit="1"/>
      <protection hidden="1"/>
    </xf>
    <xf numFmtId="0" fontId="72" fillId="3" borderId="12" xfId="0" applyFont="1" applyFill="1" applyBorder="1" applyAlignment="1" applyProtection="1">
      <alignment horizontal="right" vertical="center" shrinkToFit="1"/>
      <protection hidden="1"/>
    </xf>
    <xf numFmtId="0" fontId="72" fillId="3" borderId="94" xfId="0" applyFont="1" applyFill="1" applyBorder="1" applyAlignment="1" applyProtection="1">
      <alignment horizontal="right" vertical="center" shrinkToFit="1"/>
      <protection hidden="1"/>
    </xf>
    <xf numFmtId="0" fontId="73" fillId="3" borderId="12" xfId="0" applyFont="1" applyFill="1" applyBorder="1" applyAlignment="1" applyProtection="1">
      <alignment horizontal="center" vertical="center" shrinkToFit="1"/>
      <protection hidden="1"/>
    </xf>
    <xf numFmtId="0" fontId="73" fillId="0" borderId="12" xfId="0" applyFont="1" applyBorder="1" applyAlignment="1" applyProtection="1">
      <alignment horizontal="center" shrinkToFit="1"/>
      <protection hidden="1"/>
    </xf>
    <xf numFmtId="0" fontId="73" fillId="0" borderId="94" xfId="0" applyFont="1" applyBorder="1" applyAlignment="1" applyProtection="1">
      <alignment horizontal="center" shrinkToFit="1"/>
      <protection hidden="1"/>
    </xf>
    <xf numFmtId="0" fontId="90" fillId="0" borderId="12" xfId="0" applyFont="1" applyBorder="1" applyAlignment="1" applyProtection="1">
      <alignment horizontal="right" vertical="center" shrinkToFit="1"/>
      <protection hidden="1"/>
    </xf>
    <xf numFmtId="0" fontId="90" fillId="3" borderId="12" xfId="0" applyFont="1" applyFill="1" applyBorder="1" applyAlignment="1" applyProtection="1">
      <alignment horizontal="center" vertical="center" shrinkToFit="1"/>
      <protection hidden="1"/>
    </xf>
    <xf numFmtId="0" fontId="8" fillId="0" borderId="22" xfId="0" applyFont="1" applyBorder="1" applyAlignment="1" applyProtection="1">
      <alignment horizontal="center" vertical="center" shrinkToFit="1"/>
      <protection hidden="1"/>
    </xf>
    <xf numFmtId="0" fontId="2" fillId="2" borderId="24"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25" xfId="0" applyFont="1" applyFill="1" applyBorder="1" applyAlignment="1" applyProtection="1">
      <alignment horizontal="center" vertical="center"/>
      <protection hidden="1"/>
    </xf>
    <xf numFmtId="0" fontId="72" fillId="0" borderId="50" xfId="0" applyFont="1" applyBorder="1" applyAlignment="1" applyProtection="1">
      <alignment horizontal="center" vertical="center" readingOrder="2"/>
      <protection hidden="1"/>
    </xf>
    <xf numFmtId="0" fontId="89" fillId="0" borderId="12" xfId="0" applyFont="1" applyBorder="1" applyAlignment="1" applyProtection="1">
      <alignment horizontal="right" vertical="center" shrinkToFit="1"/>
      <protection hidden="1"/>
    </xf>
    <xf numFmtId="0" fontId="90" fillId="3" borderId="14" xfId="0" applyFont="1" applyFill="1" applyBorder="1" applyAlignment="1" applyProtection="1">
      <alignment horizontal="center" vertical="center" shrinkToFit="1"/>
      <protection hidden="1"/>
    </xf>
    <xf numFmtId="0" fontId="90" fillId="3" borderId="101" xfId="0" applyFont="1" applyFill="1" applyBorder="1" applyAlignment="1" applyProtection="1">
      <alignment horizontal="center" vertical="center" shrinkToFit="1"/>
      <protection hidden="1"/>
    </xf>
    <xf numFmtId="0" fontId="89" fillId="3" borderId="12" xfId="0" applyFont="1" applyFill="1" applyBorder="1" applyAlignment="1" applyProtection="1">
      <alignment horizontal="center" vertical="center" shrinkToFit="1"/>
      <protection hidden="1"/>
    </xf>
    <xf numFmtId="0" fontId="89" fillId="0" borderId="12" xfId="0" applyFont="1" applyBorder="1" applyAlignment="1" applyProtection="1">
      <alignment horizontal="left" vertical="center" shrinkToFit="1"/>
      <protection hidden="1"/>
    </xf>
    <xf numFmtId="0" fontId="14" fillId="14" borderId="5" xfId="0" applyFont="1" applyFill="1" applyBorder="1" applyAlignment="1" applyProtection="1">
      <alignment horizontal="right" vertical="center" wrapText="1"/>
      <protection hidden="1"/>
    </xf>
    <xf numFmtId="0" fontId="14" fillId="14" borderId="0" xfId="0" applyFont="1" applyFill="1" applyAlignment="1" applyProtection="1">
      <alignment horizontal="right" vertical="center" wrapText="1"/>
      <protection hidden="1"/>
    </xf>
    <xf numFmtId="0" fontId="90" fillId="0" borderId="102" xfId="0" applyFont="1" applyBorder="1" applyAlignment="1" applyProtection="1">
      <alignment horizontal="right" vertical="center" shrinkToFit="1"/>
      <protection hidden="1"/>
    </xf>
    <xf numFmtId="0" fontId="89" fillId="3" borderId="103" xfId="0" applyFont="1" applyFill="1" applyBorder="1" applyAlignment="1" applyProtection="1">
      <alignment horizontal="center" vertical="center" shrinkToFit="1"/>
      <protection hidden="1"/>
    </xf>
    <xf numFmtId="0" fontId="89" fillId="0" borderId="113" xfId="0" applyFont="1" applyBorder="1" applyAlignment="1" applyProtection="1">
      <alignment horizontal="right" vertical="center" shrinkToFit="1"/>
      <protection hidden="1"/>
    </xf>
    <xf numFmtId="0" fontId="89" fillId="0" borderId="13" xfId="0" applyFont="1" applyBorder="1" applyAlignment="1" applyProtection="1">
      <alignment horizontal="right" vertical="center" shrinkToFit="1"/>
      <protection hidden="1"/>
    </xf>
    <xf numFmtId="0" fontId="89" fillId="0" borderId="102" xfId="0" applyFont="1" applyBorder="1" applyAlignment="1" applyProtection="1">
      <alignment horizontal="right" vertical="center" shrinkToFit="1"/>
      <protection hidden="1"/>
    </xf>
    <xf numFmtId="49" fontId="90" fillId="3" borderId="13" xfId="0" applyNumberFormat="1" applyFont="1" applyFill="1" applyBorder="1" applyAlignment="1" applyProtection="1">
      <alignment horizontal="center" vertical="center" shrinkToFit="1"/>
      <protection hidden="1"/>
    </xf>
    <xf numFmtId="0" fontId="90" fillId="3" borderId="13" xfId="0" applyFont="1" applyFill="1" applyBorder="1" applyAlignment="1" applyProtection="1">
      <alignment horizontal="center" vertical="center" shrinkToFit="1"/>
      <protection hidden="1"/>
    </xf>
    <xf numFmtId="49" fontId="89" fillId="3" borderId="13" xfId="0" applyNumberFormat="1" applyFont="1" applyFill="1" applyBorder="1" applyAlignment="1" applyProtection="1">
      <alignment horizontal="center" vertical="center" shrinkToFit="1"/>
      <protection hidden="1"/>
    </xf>
    <xf numFmtId="0" fontId="89" fillId="3" borderId="13" xfId="0" applyFont="1" applyFill="1" applyBorder="1" applyAlignment="1" applyProtection="1">
      <alignment horizontal="center" vertical="center" shrinkToFit="1"/>
      <protection hidden="1"/>
    </xf>
    <xf numFmtId="0" fontId="90" fillId="3" borderId="114" xfId="0" applyFont="1" applyFill="1" applyBorder="1" applyAlignment="1" applyProtection="1">
      <alignment horizontal="center" vertical="center" shrinkToFit="1"/>
      <protection hidden="1"/>
    </xf>
    <xf numFmtId="0" fontId="90" fillId="0" borderId="14" xfId="0" applyFont="1" applyBorder="1" applyAlignment="1" applyProtection="1">
      <alignment horizontal="center" vertical="center" shrinkToFit="1"/>
      <protection hidden="1"/>
    </xf>
    <xf numFmtId="0" fontId="90" fillId="0" borderId="12" xfId="0" applyFont="1" applyBorder="1" applyAlignment="1" applyProtection="1">
      <alignment horizontal="left" vertical="center" shrinkToFit="1"/>
      <protection hidden="1"/>
    </xf>
    <xf numFmtId="0" fontId="90" fillId="0" borderId="103" xfId="0" applyFont="1" applyBorder="1" applyAlignment="1" applyProtection="1">
      <alignment horizontal="left" vertical="center" shrinkToFit="1"/>
      <protection hidden="1"/>
    </xf>
    <xf numFmtId="0" fontId="89" fillId="0" borderId="103" xfId="0" applyFont="1" applyBorder="1" applyAlignment="1" applyProtection="1">
      <alignment horizontal="left" vertical="center" shrinkToFit="1"/>
      <protection hidden="1"/>
    </xf>
    <xf numFmtId="0" fontId="73" fillId="24" borderId="115" xfId="0" applyFont="1" applyFill="1" applyBorder="1" applyAlignment="1" applyProtection="1">
      <alignment horizontal="right" vertical="center" wrapText="1"/>
      <protection hidden="1"/>
    </xf>
    <xf numFmtId="0" fontId="73" fillId="24" borderId="116" xfId="0" applyFont="1" applyFill="1" applyBorder="1" applyAlignment="1" applyProtection="1">
      <alignment horizontal="right" vertical="center" wrapText="1"/>
      <protection hidden="1"/>
    </xf>
    <xf numFmtId="0" fontId="73" fillId="24" borderId="117" xfId="0" applyFont="1" applyFill="1" applyBorder="1" applyAlignment="1" applyProtection="1">
      <alignment horizontal="right" vertical="center" wrapText="1"/>
      <protection hidden="1"/>
    </xf>
    <xf numFmtId="0" fontId="73" fillId="24" borderId="118" xfId="0" applyFont="1" applyFill="1" applyBorder="1" applyAlignment="1" applyProtection="1">
      <alignment horizontal="right" vertical="center" wrapText="1"/>
      <protection hidden="1"/>
    </xf>
    <xf numFmtId="0" fontId="73" fillId="24" borderId="119" xfId="0" applyFont="1" applyFill="1" applyBorder="1" applyAlignment="1" applyProtection="1">
      <alignment horizontal="right" vertical="center" wrapText="1"/>
      <protection hidden="1"/>
    </xf>
    <xf numFmtId="0" fontId="73" fillId="24" borderId="120" xfId="0" applyFont="1" applyFill="1" applyBorder="1" applyAlignment="1" applyProtection="1">
      <alignment horizontal="right" vertical="center" wrapText="1"/>
      <protection hidden="1"/>
    </xf>
    <xf numFmtId="0" fontId="73" fillId="24" borderId="116" xfId="0" applyFont="1" applyFill="1" applyBorder="1" applyAlignment="1" applyProtection="1">
      <alignment horizontal="center" vertical="center"/>
      <protection hidden="1"/>
    </xf>
    <xf numFmtId="164" fontId="89" fillId="3" borderId="12" xfId="0" applyNumberFormat="1" applyFont="1" applyFill="1" applyBorder="1" applyAlignment="1" applyProtection="1">
      <alignment horizontal="center" vertical="center" shrinkToFit="1"/>
      <protection hidden="1"/>
    </xf>
    <xf numFmtId="22" fontId="72" fillId="0" borderId="50" xfId="0" applyNumberFormat="1" applyFont="1" applyBorder="1" applyAlignment="1" applyProtection="1">
      <alignment horizontal="center" vertical="center" readingOrder="2"/>
      <protection hidden="1"/>
    </xf>
    <xf numFmtId="0" fontId="90" fillId="0" borderId="100" xfId="0" applyFont="1" applyBorder="1" applyAlignment="1" applyProtection="1">
      <alignment horizontal="right" vertical="center" shrinkToFit="1"/>
      <protection hidden="1"/>
    </xf>
    <xf numFmtId="0" fontId="90" fillId="0" borderId="14" xfId="0" applyFont="1" applyBorder="1" applyAlignment="1" applyProtection="1">
      <alignment horizontal="right" vertical="center" shrinkToFit="1"/>
      <protection hidden="1"/>
    </xf>
    <xf numFmtId="0" fontId="91" fillId="3" borderId="14" xfId="1" applyNumberFormat="1" applyFont="1" applyFill="1" applyBorder="1" applyAlignment="1" applyProtection="1">
      <alignment horizontal="center" vertical="center" shrinkToFit="1"/>
      <protection hidden="1"/>
    </xf>
    <xf numFmtId="0" fontId="89" fillId="3" borderId="14" xfId="0" applyFont="1" applyFill="1" applyBorder="1" applyAlignment="1" applyProtection="1">
      <alignment horizontal="center" vertical="center" shrinkToFit="1"/>
      <protection hidden="1"/>
    </xf>
    <xf numFmtId="0" fontId="73" fillId="0" borderId="19" xfId="0" applyFont="1" applyBorder="1" applyAlignment="1" applyProtection="1">
      <alignment horizontal="center" vertical="center" shrinkToFit="1"/>
      <protection hidden="1"/>
    </xf>
    <xf numFmtId="0" fontId="14" fillId="0" borderId="0" xfId="0" applyFont="1" applyAlignment="1" applyProtection="1">
      <alignment horizontal="right" vertical="center" wrapText="1"/>
      <protection hidden="1"/>
    </xf>
    <xf numFmtId="0" fontId="14" fillId="0" borderId="11" xfId="0" applyFont="1" applyBorder="1" applyAlignment="1" applyProtection="1">
      <alignment horizontal="right" vertical="center" wrapText="1"/>
      <protection hidden="1"/>
    </xf>
    <xf numFmtId="0" fontId="8" fillId="0" borderId="93" xfId="0" applyFont="1" applyBorder="1" applyAlignment="1" applyProtection="1">
      <alignment horizontal="center" vertical="center" shrinkToFit="1"/>
      <protection hidden="1"/>
    </xf>
    <xf numFmtId="0" fontId="8" fillId="0" borderId="12" xfId="0" applyFont="1" applyBorder="1" applyAlignment="1" applyProtection="1">
      <alignment horizontal="center" vertical="center" shrinkToFit="1"/>
      <protection hidden="1"/>
    </xf>
    <xf numFmtId="164" fontId="73" fillId="3" borderId="12" xfId="0" applyNumberFormat="1" applyFont="1" applyFill="1" applyBorder="1" applyAlignment="1" applyProtection="1">
      <alignment horizontal="center" vertical="center" shrinkToFit="1"/>
      <protection hidden="1"/>
    </xf>
    <xf numFmtId="0" fontId="8" fillId="3" borderId="12" xfId="0" applyFont="1" applyFill="1" applyBorder="1" applyAlignment="1" applyProtection="1">
      <alignment horizontal="center" vertical="center" shrinkToFit="1"/>
      <protection hidden="1"/>
    </xf>
    <xf numFmtId="0" fontId="2" fillId="0" borderId="13" xfId="0" applyFont="1" applyBorder="1" applyAlignment="1" applyProtection="1">
      <alignment horizontal="center" vertical="center" shrinkToFit="1"/>
      <protection hidden="1"/>
    </xf>
    <xf numFmtId="0" fontId="73" fillId="0" borderId="58" xfId="0" applyFont="1" applyBorder="1" applyAlignment="1" applyProtection="1">
      <alignment horizontal="center" vertical="center" shrinkToFit="1"/>
      <protection hidden="1"/>
    </xf>
    <xf numFmtId="0" fontId="73" fillId="0" borderId="13" xfId="0" applyFont="1" applyBorder="1" applyAlignment="1" applyProtection="1">
      <alignment horizontal="center" vertical="center" shrinkToFit="1"/>
      <protection hidden="1"/>
    </xf>
    <xf numFmtId="165" fontId="8" fillId="3" borderId="13" xfId="0" applyNumberFormat="1" applyFont="1" applyFill="1" applyBorder="1" applyAlignment="1" applyProtection="1">
      <alignment horizontal="center" vertical="center" shrinkToFit="1"/>
      <protection hidden="1"/>
    </xf>
    <xf numFmtId="165" fontId="8" fillId="3" borderId="95" xfId="0" applyNumberFormat="1" applyFont="1" applyFill="1" applyBorder="1" applyAlignment="1" applyProtection="1">
      <alignment horizontal="center" vertical="center" shrinkToFit="1"/>
      <protection hidden="1"/>
    </xf>
    <xf numFmtId="0" fontId="73" fillId="0" borderId="57" xfId="0" applyFont="1" applyBorder="1" applyAlignment="1" applyProtection="1">
      <alignment horizontal="center" vertical="center" shrinkToFit="1"/>
      <protection hidden="1"/>
    </xf>
    <xf numFmtId="0" fontId="73" fillId="0" borderId="0" xfId="0" applyFont="1" applyAlignment="1" applyProtection="1">
      <alignment horizontal="center" vertical="center" shrinkToFit="1"/>
      <protection hidden="1"/>
    </xf>
    <xf numFmtId="165" fontId="73" fillId="3" borderId="12" xfId="0" applyNumberFormat="1" applyFont="1" applyFill="1" applyBorder="1" applyAlignment="1" applyProtection="1">
      <alignment horizontal="right" vertical="center" shrinkToFit="1"/>
      <protection hidden="1"/>
    </xf>
    <xf numFmtId="165" fontId="73" fillId="3" borderId="94" xfId="0" applyNumberFormat="1" applyFont="1" applyFill="1" applyBorder="1" applyAlignment="1" applyProtection="1">
      <alignment horizontal="right" vertical="center" shrinkToFit="1"/>
      <protection hidden="1"/>
    </xf>
    <xf numFmtId="0" fontId="73" fillId="0" borderId="93" xfId="0" applyFont="1" applyBorder="1" applyAlignment="1" applyProtection="1">
      <alignment horizontal="center" vertical="center" shrinkToFit="1"/>
      <protection hidden="1"/>
    </xf>
    <xf numFmtId="0" fontId="73" fillId="0" borderId="12" xfId="0" applyFont="1" applyBorder="1" applyAlignment="1" applyProtection="1">
      <alignment horizontal="center" vertical="center" shrinkToFit="1"/>
      <protection hidden="1"/>
    </xf>
    <xf numFmtId="0" fontId="74" fillId="6" borderId="58" xfId="0" applyFont="1" applyFill="1" applyBorder="1" applyAlignment="1" applyProtection="1">
      <alignment horizontal="center" shrinkToFit="1"/>
      <protection hidden="1"/>
    </xf>
    <xf numFmtId="0" fontId="74" fillId="6" borderId="13" xfId="0" applyFont="1" applyFill="1" applyBorder="1" applyAlignment="1" applyProtection="1">
      <alignment horizontal="center" shrinkToFit="1"/>
      <protection hidden="1"/>
    </xf>
    <xf numFmtId="0" fontId="74" fillId="6" borderId="95" xfId="0" applyFont="1" applyFill="1" applyBorder="1" applyAlignment="1" applyProtection="1">
      <alignment horizontal="center" shrinkToFit="1"/>
      <protection hidden="1"/>
    </xf>
    <xf numFmtId="0" fontId="74" fillId="6" borderId="57" xfId="0" applyFont="1" applyFill="1" applyBorder="1" applyAlignment="1" applyProtection="1">
      <alignment horizontal="center" vertical="center" shrinkToFit="1"/>
      <protection hidden="1"/>
    </xf>
    <xf numFmtId="0" fontId="74" fillId="6" borderId="0" xfId="0" applyFont="1" applyFill="1" applyAlignment="1" applyProtection="1">
      <alignment horizontal="center" vertical="center" shrinkToFit="1"/>
      <protection hidden="1"/>
    </xf>
    <xf numFmtId="0" fontId="74" fillId="6" borderId="90" xfId="0" applyFont="1" applyFill="1" applyBorder="1" applyAlignment="1" applyProtection="1">
      <alignment horizontal="center" vertical="center" shrinkToFit="1"/>
      <protection hidden="1"/>
    </xf>
    <xf numFmtId="0" fontId="74" fillId="6" borderId="11" xfId="0" applyFont="1" applyFill="1" applyBorder="1" applyAlignment="1" applyProtection="1">
      <alignment horizontal="center" vertical="center" shrinkToFit="1"/>
      <protection hidden="1"/>
    </xf>
    <xf numFmtId="0" fontId="74" fillId="6" borderId="89" xfId="0" applyFont="1" applyFill="1" applyBorder="1" applyAlignment="1" applyProtection="1">
      <alignment horizontal="center" vertical="center" shrinkToFit="1"/>
      <protection hidden="1"/>
    </xf>
    <xf numFmtId="0" fontId="8" fillId="3" borderId="94" xfId="0" applyFont="1" applyFill="1" applyBorder="1" applyAlignment="1" applyProtection="1">
      <alignment horizontal="center" vertical="center" shrinkToFit="1"/>
      <protection hidden="1"/>
    </xf>
    <xf numFmtId="0" fontId="73" fillId="0" borderId="93" xfId="0" applyFont="1" applyBorder="1" applyAlignment="1" applyProtection="1">
      <alignment horizontal="right" vertical="center" shrinkToFit="1"/>
      <protection hidden="1"/>
    </xf>
    <xf numFmtId="0" fontId="73" fillId="0" borderId="12" xfId="0" applyFont="1" applyBorder="1" applyAlignment="1" applyProtection="1">
      <alignment horizontal="right" vertical="center" shrinkToFit="1"/>
      <protection hidden="1"/>
    </xf>
    <xf numFmtId="165" fontId="73" fillId="3" borderId="12" xfId="0" applyNumberFormat="1" applyFont="1" applyFill="1" applyBorder="1" applyAlignment="1" applyProtection="1">
      <alignment horizontal="right" shrinkToFit="1"/>
      <protection hidden="1"/>
    </xf>
    <xf numFmtId="165" fontId="73" fillId="3" borderId="94" xfId="0" applyNumberFormat="1" applyFont="1" applyFill="1" applyBorder="1" applyAlignment="1" applyProtection="1">
      <alignment horizontal="right" shrinkToFit="1"/>
      <protection hidden="1"/>
    </xf>
    <xf numFmtId="0" fontId="74" fillId="6" borderId="1" xfId="0" applyFont="1" applyFill="1" applyBorder="1" applyAlignment="1" applyProtection="1">
      <alignment horizontal="center" vertical="center" shrinkToFit="1"/>
      <protection hidden="1"/>
    </xf>
    <xf numFmtId="0" fontId="7" fillId="0" borderId="0" xfId="0" applyFont="1" applyAlignment="1" applyProtection="1">
      <alignment horizontal="center" vertical="center" shrinkToFit="1"/>
      <protection hidden="1"/>
    </xf>
    <xf numFmtId="165" fontId="4" fillId="0" borderId="0" xfId="0" applyNumberFormat="1" applyFont="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7" fillId="0" borderId="0" xfId="0" applyFont="1" applyAlignment="1" applyProtection="1">
      <alignment horizontal="right" vertical="center" shrinkToFit="1"/>
      <protection hidden="1"/>
    </xf>
    <xf numFmtId="0" fontId="7" fillId="0" borderId="0" xfId="0" applyFont="1" applyAlignment="1" applyProtection="1">
      <alignment horizontal="center" shrinkToFit="1"/>
      <protection hidden="1"/>
    </xf>
    <xf numFmtId="0" fontId="4" fillId="0" borderId="0" xfId="0" applyFont="1" applyAlignment="1" applyProtection="1">
      <alignment horizontal="center" shrinkToFit="1"/>
      <protection hidden="1"/>
    </xf>
    <xf numFmtId="0" fontId="7" fillId="0" borderId="0" xfId="0" applyFont="1" applyAlignment="1" applyProtection="1">
      <alignment horizontal="right" shrinkToFit="1"/>
      <protection hidden="1"/>
    </xf>
    <xf numFmtId="0" fontId="73" fillId="3" borderId="94" xfId="0" applyFont="1" applyFill="1" applyBorder="1" applyAlignment="1" applyProtection="1">
      <alignment horizontal="center" vertical="center" shrinkToFit="1"/>
      <protection hidden="1"/>
    </xf>
    <xf numFmtId="165" fontId="72" fillId="20" borderId="12" xfId="0" applyNumberFormat="1" applyFont="1" applyFill="1" applyBorder="1" applyAlignment="1" applyProtection="1">
      <alignment horizontal="right" vertical="center" shrinkToFit="1"/>
      <protection hidden="1"/>
    </xf>
    <xf numFmtId="165" fontId="72" fillId="20" borderId="94" xfId="0" applyNumberFormat="1" applyFont="1" applyFill="1" applyBorder="1" applyAlignment="1" applyProtection="1">
      <alignment horizontal="right" vertical="center" shrinkToFit="1"/>
      <protection hidden="1"/>
    </xf>
    <xf numFmtId="0" fontId="7" fillId="0" borderId="13" xfId="0" applyFont="1" applyBorder="1" applyAlignment="1" applyProtection="1">
      <alignment horizontal="right" vertical="top" shrinkToFit="1"/>
      <protection hidden="1"/>
    </xf>
    <xf numFmtId="0" fontId="2" fillId="0" borderId="52" xfId="0" applyFont="1" applyBorder="1" applyAlignment="1" applyProtection="1">
      <alignment horizontal="center" vertical="top" shrinkToFit="1"/>
      <protection hidden="1"/>
    </xf>
    <xf numFmtId="0" fontId="73" fillId="0" borderId="11" xfId="0" applyFont="1" applyBorder="1" applyAlignment="1" applyProtection="1">
      <alignment horizontal="center" shrinkToFit="1"/>
      <protection hidden="1"/>
    </xf>
    <xf numFmtId="0" fontId="2" fillId="0" borderId="1" xfId="0" applyFont="1" applyBorder="1" applyAlignment="1" applyProtection="1">
      <alignment horizontal="right" vertical="center" shrinkToFit="1"/>
      <protection hidden="1"/>
    </xf>
    <xf numFmtId="0" fontId="2" fillId="0" borderId="11" xfId="0" applyFont="1" applyBorder="1" applyAlignment="1" applyProtection="1">
      <alignment horizontal="right" vertical="center" shrinkToFit="1"/>
      <protection hidden="1"/>
    </xf>
    <xf numFmtId="0" fontId="2" fillId="0" borderId="89" xfId="0" applyFont="1" applyBorder="1" applyAlignment="1" applyProtection="1">
      <alignment horizontal="right" vertical="center" shrinkToFit="1"/>
      <protection hidden="1"/>
    </xf>
    <xf numFmtId="0" fontId="72" fillId="20" borderId="58" xfId="0" applyFont="1" applyFill="1" applyBorder="1" applyAlignment="1" applyProtection="1">
      <alignment horizontal="center" vertical="center" shrinkToFit="1"/>
      <protection hidden="1"/>
    </xf>
    <xf numFmtId="0" fontId="72" fillId="20" borderId="13" xfId="0" applyFont="1" applyFill="1" applyBorder="1" applyAlignment="1" applyProtection="1">
      <alignment horizontal="center" vertical="center" shrinkToFit="1"/>
      <protection hidden="1"/>
    </xf>
    <xf numFmtId="0" fontId="28" fillId="0" borderId="123" xfId="0" applyFont="1" applyBorder="1" applyAlignment="1" applyProtection="1">
      <alignment horizontal="center" vertical="center"/>
      <protection hidden="1"/>
    </xf>
    <xf numFmtId="0" fontId="28" fillId="0" borderId="124" xfId="0" applyFont="1" applyBorder="1" applyAlignment="1" applyProtection="1">
      <alignment horizontal="center" vertical="center"/>
      <protection hidden="1"/>
    </xf>
    <xf numFmtId="0" fontId="28" fillId="0" borderId="125" xfId="0" applyFont="1" applyBorder="1" applyAlignment="1" applyProtection="1">
      <alignment horizontal="center" vertical="center"/>
      <protection hidden="1"/>
    </xf>
    <xf numFmtId="0" fontId="28" fillId="0" borderId="129" xfId="0" applyFont="1" applyBorder="1" applyAlignment="1" applyProtection="1">
      <alignment horizontal="center" vertical="center"/>
      <protection hidden="1"/>
    </xf>
    <xf numFmtId="0" fontId="28" fillId="0" borderId="19" xfId="0" applyFont="1" applyBorder="1" applyAlignment="1" applyProtection="1">
      <alignment horizontal="center" vertical="center"/>
      <protection hidden="1"/>
    </xf>
    <xf numFmtId="0" fontId="28" fillId="0" borderId="130" xfId="0" applyFont="1" applyBorder="1" applyAlignment="1" applyProtection="1">
      <alignment horizontal="center" vertical="center"/>
      <protection hidden="1"/>
    </xf>
    <xf numFmtId="0" fontId="28" fillId="0" borderId="126" xfId="0" applyFont="1" applyBorder="1" applyAlignment="1" applyProtection="1">
      <alignment horizontal="center" vertical="center"/>
      <protection hidden="1"/>
    </xf>
    <xf numFmtId="0" fontId="28" fillId="0" borderId="127" xfId="0" applyFont="1" applyBorder="1" applyAlignment="1" applyProtection="1">
      <alignment horizontal="center" vertical="center"/>
      <protection hidden="1"/>
    </xf>
    <xf numFmtId="0" fontId="28" fillId="0" borderId="128" xfId="0" applyFont="1" applyBorder="1" applyAlignment="1" applyProtection="1">
      <alignment horizontal="center" vertical="center"/>
      <protection hidden="1"/>
    </xf>
    <xf numFmtId="0" fontId="38" fillId="19" borderId="19" xfId="0" applyFont="1" applyFill="1" applyBorder="1" applyAlignment="1" applyProtection="1">
      <alignment horizontal="center" vertical="center"/>
      <protection hidden="1"/>
    </xf>
    <xf numFmtId="0" fontId="31" fillId="11" borderId="121" xfId="0" applyFont="1" applyFill="1" applyBorder="1" applyAlignment="1" applyProtection="1">
      <alignment horizontal="center" vertical="center"/>
      <protection hidden="1"/>
    </xf>
    <xf numFmtId="0" fontId="31" fillId="11" borderId="0" xfId="0" applyFont="1" applyFill="1" applyAlignment="1" applyProtection="1">
      <alignment horizontal="center" vertical="center"/>
      <protection hidden="1"/>
    </xf>
    <xf numFmtId="0" fontId="31" fillId="11" borderId="122" xfId="0" applyFont="1" applyFill="1" applyBorder="1" applyAlignment="1" applyProtection="1">
      <alignment horizontal="center" vertical="center"/>
      <protection hidden="1"/>
    </xf>
    <xf numFmtId="0" fontId="75" fillId="3" borderId="8" xfId="0" applyFont="1" applyFill="1" applyBorder="1" applyAlignment="1" applyProtection="1">
      <alignment horizontal="center" vertical="center" textRotation="90" wrapText="1"/>
      <protection hidden="1"/>
    </xf>
    <xf numFmtId="0" fontId="75" fillId="3" borderId="105" xfId="0" applyFont="1" applyFill="1" applyBorder="1" applyAlignment="1" applyProtection="1">
      <alignment horizontal="center" vertical="center" textRotation="90" wrapText="1"/>
      <protection hidden="1"/>
    </xf>
    <xf numFmtId="0" fontId="75" fillId="3" borderId="106" xfId="0" applyFont="1" applyFill="1" applyBorder="1" applyAlignment="1" applyProtection="1">
      <alignment horizontal="center" vertical="center" textRotation="90" wrapText="1"/>
      <protection hidden="1"/>
    </xf>
    <xf numFmtId="0" fontId="75" fillId="3" borderId="133" xfId="0" applyFont="1" applyFill="1" applyBorder="1" applyAlignment="1" applyProtection="1">
      <alignment horizontal="center" vertical="center" textRotation="90" wrapText="1"/>
      <protection hidden="1"/>
    </xf>
    <xf numFmtId="0" fontId="76" fillId="19" borderId="135" xfId="0" applyFont="1" applyFill="1" applyBorder="1" applyAlignment="1" applyProtection="1">
      <alignment horizontal="center" vertical="center"/>
      <protection hidden="1"/>
    </xf>
    <xf numFmtId="0" fontId="76" fillId="19" borderId="128" xfId="0" applyFont="1" applyFill="1" applyBorder="1" applyAlignment="1" applyProtection="1">
      <alignment horizontal="center" vertical="center"/>
      <protection hidden="1"/>
    </xf>
    <xf numFmtId="0" fontId="63" fillId="19" borderId="56" xfId="0" applyFont="1" applyFill="1" applyBorder="1" applyAlignment="1" applyProtection="1">
      <alignment horizontal="center" vertical="center" textRotation="90" wrapText="1"/>
      <protection hidden="1"/>
    </xf>
    <xf numFmtId="0" fontId="63" fillId="19" borderId="127" xfId="0" applyFont="1" applyFill="1" applyBorder="1" applyAlignment="1" applyProtection="1">
      <alignment horizontal="center" vertical="center" textRotation="90" wrapText="1"/>
      <protection hidden="1"/>
    </xf>
    <xf numFmtId="0" fontId="63" fillId="19" borderId="135" xfId="0" applyFont="1" applyFill="1" applyBorder="1" applyAlignment="1" applyProtection="1">
      <alignment horizontal="center" vertical="center" textRotation="90" wrapText="1"/>
      <protection hidden="1"/>
    </xf>
    <xf numFmtId="0" fontId="63" fillId="19" borderId="128" xfId="0" applyFont="1" applyFill="1" applyBorder="1" applyAlignment="1" applyProtection="1">
      <alignment horizontal="center" vertical="center" textRotation="90" wrapText="1"/>
      <protection hidden="1"/>
    </xf>
    <xf numFmtId="0" fontId="76" fillId="19" borderId="134" xfId="0" applyFont="1" applyFill="1" applyBorder="1" applyAlignment="1" applyProtection="1">
      <alignment horizontal="center" vertical="center"/>
      <protection hidden="1"/>
    </xf>
    <xf numFmtId="0" fontId="76" fillId="19" borderId="126" xfId="0" applyFont="1" applyFill="1" applyBorder="1" applyAlignment="1" applyProtection="1">
      <alignment horizontal="center" vertical="center"/>
      <protection hidden="1"/>
    </xf>
    <xf numFmtId="0" fontId="76" fillId="19" borderId="56" xfId="0" applyFont="1" applyFill="1" applyBorder="1" applyAlignment="1" applyProtection="1">
      <alignment horizontal="center" vertical="center"/>
      <protection hidden="1"/>
    </xf>
    <xf numFmtId="0" fontId="76" fillId="19" borderId="127" xfId="0" applyFont="1" applyFill="1" applyBorder="1" applyAlignment="1" applyProtection="1">
      <alignment horizontal="center" vertical="center"/>
      <protection hidden="1"/>
    </xf>
    <xf numFmtId="0" fontId="75" fillId="6" borderId="141" xfId="0" applyFont="1" applyFill="1" applyBorder="1" applyAlignment="1" applyProtection="1">
      <alignment horizontal="center" vertical="center"/>
      <protection hidden="1"/>
    </xf>
    <xf numFmtId="0" fontId="75" fillId="6" borderId="143" xfId="0" applyFont="1" applyFill="1" applyBorder="1" applyAlignment="1" applyProtection="1">
      <alignment horizontal="center" vertical="center"/>
      <protection hidden="1"/>
    </xf>
    <xf numFmtId="0" fontId="63" fillId="19" borderId="134" xfId="0" applyFont="1" applyFill="1" applyBorder="1" applyAlignment="1" applyProtection="1">
      <alignment horizontal="center" vertical="center" textRotation="90"/>
      <protection hidden="1"/>
    </xf>
    <xf numFmtId="0" fontId="63" fillId="19" borderId="126" xfId="0" applyFont="1" applyFill="1" applyBorder="1" applyAlignment="1" applyProtection="1">
      <alignment horizontal="center" vertical="center" textRotation="90"/>
      <protection hidden="1"/>
    </xf>
    <xf numFmtId="0" fontId="75" fillId="3" borderId="131" xfId="0" applyFont="1" applyFill="1" applyBorder="1" applyAlignment="1" applyProtection="1">
      <alignment horizontal="center" vertical="center" textRotation="90" wrapText="1"/>
      <protection hidden="1"/>
    </xf>
    <xf numFmtId="0" fontId="38" fillId="19" borderId="134" xfId="0" applyFont="1" applyFill="1" applyBorder="1" applyAlignment="1" applyProtection="1">
      <alignment horizontal="center" vertical="center" wrapText="1"/>
      <protection hidden="1"/>
    </xf>
    <xf numFmtId="0" fontId="38" fillId="19" borderId="126" xfId="0" applyFont="1" applyFill="1" applyBorder="1" applyAlignment="1" applyProtection="1">
      <alignment horizontal="center" vertical="center" wrapText="1"/>
      <protection hidden="1"/>
    </xf>
    <xf numFmtId="0" fontId="75" fillId="6" borderId="140" xfId="0" applyFont="1" applyFill="1" applyBorder="1" applyAlignment="1" applyProtection="1">
      <alignment horizontal="center" vertical="center"/>
      <protection hidden="1"/>
    </xf>
    <xf numFmtId="0" fontId="75" fillId="6" borderId="142" xfId="0" applyFont="1" applyFill="1" applyBorder="1" applyAlignment="1" applyProtection="1">
      <alignment horizontal="center" vertical="center"/>
      <protection hidden="1"/>
    </xf>
    <xf numFmtId="0" fontId="75" fillId="6" borderId="14" xfId="0" applyFont="1" applyFill="1" applyBorder="1" applyAlignment="1" applyProtection="1">
      <alignment horizontal="center" vertical="center"/>
      <protection hidden="1"/>
    </xf>
    <xf numFmtId="0" fontId="38" fillId="19" borderId="135" xfId="0" applyFont="1" applyFill="1" applyBorder="1" applyAlignment="1" applyProtection="1">
      <alignment horizontal="center" vertical="center" wrapText="1"/>
      <protection hidden="1"/>
    </xf>
    <xf numFmtId="0" fontId="38" fillId="19" borderId="128" xfId="0" applyFont="1" applyFill="1" applyBorder="1" applyAlignment="1" applyProtection="1">
      <alignment horizontal="center" vertical="center" wrapText="1"/>
      <protection hidden="1"/>
    </xf>
    <xf numFmtId="0" fontId="38" fillId="19" borderId="129" xfId="0" applyFont="1" applyFill="1" applyBorder="1" applyAlignment="1" applyProtection="1">
      <alignment horizontal="center" vertical="center" wrapText="1"/>
      <protection hidden="1"/>
    </xf>
    <xf numFmtId="0" fontId="63" fillId="19" borderId="19" xfId="0" applyFont="1" applyFill="1" applyBorder="1" applyAlignment="1" applyProtection="1">
      <alignment horizontal="center" vertical="center" wrapText="1"/>
      <protection hidden="1"/>
    </xf>
    <xf numFmtId="0" fontId="63" fillId="19" borderId="19" xfId="0" applyFont="1" applyFill="1" applyBorder="1" applyAlignment="1" applyProtection="1">
      <alignment horizontal="center" vertical="center"/>
      <protection hidden="1"/>
    </xf>
    <xf numFmtId="0" fontId="38" fillId="19" borderId="56" xfId="0" applyFont="1" applyFill="1" applyBorder="1" applyAlignment="1" applyProtection="1">
      <alignment horizontal="center" vertical="center" wrapText="1"/>
      <protection hidden="1"/>
    </xf>
    <xf numFmtId="0" fontId="38" fillId="19" borderId="127" xfId="0" applyFont="1" applyFill="1" applyBorder="1" applyAlignment="1" applyProtection="1">
      <alignment horizontal="center" vertical="center" wrapText="1"/>
      <protection hidden="1"/>
    </xf>
    <xf numFmtId="0" fontId="75" fillId="6" borderId="139" xfId="0" applyFont="1" applyFill="1" applyBorder="1" applyAlignment="1" applyProtection="1">
      <alignment horizontal="center" vertical="center"/>
      <protection hidden="1"/>
    </xf>
    <xf numFmtId="0" fontId="28" fillId="23" borderId="121" xfId="0" applyFont="1" applyFill="1" applyBorder="1" applyAlignment="1" applyProtection="1">
      <alignment horizontal="center" vertical="center"/>
      <protection hidden="1"/>
    </xf>
    <xf numFmtId="0" fontId="28" fillId="23" borderId="0" xfId="0" applyFont="1" applyFill="1" applyAlignment="1" applyProtection="1">
      <alignment horizontal="center" vertical="center"/>
      <protection hidden="1"/>
    </xf>
    <xf numFmtId="0" fontId="28" fillId="23" borderId="104" xfId="0" applyFont="1" applyFill="1" applyBorder="1" applyAlignment="1" applyProtection="1">
      <alignment horizontal="center" vertical="center"/>
      <protection hidden="1"/>
    </xf>
    <xf numFmtId="0" fontId="28" fillId="23" borderId="122" xfId="0" applyFont="1" applyFill="1" applyBorder="1" applyAlignment="1" applyProtection="1">
      <alignment horizontal="center" vertical="center"/>
      <protection hidden="1"/>
    </xf>
    <xf numFmtId="0" fontId="75" fillId="3" borderId="132" xfId="0" applyFont="1" applyFill="1" applyBorder="1" applyAlignment="1" applyProtection="1">
      <alignment horizontal="center" vertical="center" textRotation="90" wrapText="1"/>
      <protection hidden="1"/>
    </xf>
    <xf numFmtId="0" fontId="37" fillId="4" borderId="42" xfId="0" applyFont="1" applyFill="1" applyBorder="1" applyAlignment="1" applyProtection="1">
      <alignment horizontal="center" vertical="center"/>
      <protection hidden="1"/>
    </xf>
    <xf numFmtId="0" fontId="37" fillId="4" borderId="45" xfId="0" applyFont="1" applyFill="1" applyBorder="1" applyAlignment="1" applyProtection="1">
      <alignment horizontal="center" vertical="center"/>
      <protection hidden="1"/>
    </xf>
    <xf numFmtId="0" fontId="35" fillId="4" borderId="0" xfId="0" applyFont="1" applyFill="1" applyAlignment="1" applyProtection="1">
      <alignment horizontal="center" vertical="center"/>
      <protection hidden="1"/>
    </xf>
    <xf numFmtId="0" fontId="10" fillId="9" borderId="0" xfId="1" applyFont="1" applyFill="1" applyAlignment="1" applyProtection="1">
      <alignment horizontal="center" vertical="center"/>
      <protection hidden="1"/>
    </xf>
    <xf numFmtId="0" fontId="28" fillId="0" borderId="0" xfId="0" applyFont="1" applyAlignment="1" applyProtection="1">
      <alignment horizontal="center" vertical="center"/>
      <protection hidden="1"/>
    </xf>
    <xf numFmtId="0" fontId="37" fillId="4" borderId="41" xfId="0" applyFont="1" applyFill="1" applyBorder="1" applyAlignment="1" applyProtection="1">
      <alignment horizontal="center" vertical="center"/>
      <protection hidden="1"/>
    </xf>
    <xf numFmtId="0" fontId="37" fillId="4" borderId="44" xfId="0" applyFont="1" applyFill="1" applyBorder="1" applyAlignment="1" applyProtection="1">
      <alignment horizontal="center" vertical="center"/>
      <protection hidden="1"/>
    </xf>
    <xf numFmtId="0" fontId="37" fillId="4" borderId="47" xfId="0" applyFont="1" applyFill="1" applyBorder="1" applyAlignment="1" applyProtection="1">
      <alignment horizontal="center" vertical="center"/>
      <protection hidden="1"/>
    </xf>
    <xf numFmtId="0" fontId="37" fillId="4" borderId="48" xfId="0" applyFont="1" applyFill="1" applyBorder="1" applyAlignment="1" applyProtection="1">
      <alignment horizontal="center" vertical="center"/>
      <protection hidden="1"/>
    </xf>
    <xf numFmtId="0" fontId="37" fillId="4" borderId="49" xfId="0" applyFont="1" applyFill="1" applyBorder="1" applyAlignment="1" applyProtection="1">
      <alignment horizontal="center" vertical="center"/>
      <protection hidden="1"/>
    </xf>
    <xf numFmtId="0" fontId="37" fillId="4" borderId="43" xfId="0" applyFont="1" applyFill="1" applyBorder="1" applyAlignment="1" applyProtection="1">
      <alignment horizontal="center" vertical="center"/>
      <protection hidden="1"/>
    </xf>
    <xf numFmtId="0" fontId="37" fillId="4" borderId="46" xfId="0" applyFont="1" applyFill="1" applyBorder="1" applyAlignment="1" applyProtection="1">
      <alignment horizontal="center" vertical="center"/>
      <protection hidden="1"/>
    </xf>
    <xf numFmtId="0" fontId="31" fillId="15" borderId="0" xfId="0" applyFont="1" applyFill="1" applyAlignment="1" applyProtection="1">
      <alignment horizontal="center" vertical="center"/>
      <protection hidden="1"/>
    </xf>
    <xf numFmtId="0" fontId="31" fillId="15" borderId="28" xfId="0" applyFont="1" applyFill="1" applyBorder="1" applyAlignment="1" applyProtection="1">
      <alignment horizontal="center" vertical="center"/>
      <protection hidden="1"/>
    </xf>
    <xf numFmtId="0" fontId="28" fillId="16" borderId="31" xfId="0" applyFont="1" applyFill="1" applyBorder="1" applyAlignment="1" applyProtection="1">
      <alignment horizontal="center" vertical="center"/>
      <protection hidden="1"/>
    </xf>
    <xf numFmtId="0" fontId="28" fillId="16" borderId="35" xfId="0" applyFont="1" applyFill="1" applyBorder="1" applyAlignment="1" applyProtection="1">
      <alignment horizontal="center" vertical="center"/>
      <protection hidden="1"/>
    </xf>
    <xf numFmtId="0" fontId="28" fillId="16" borderId="36" xfId="0" applyFont="1" applyFill="1" applyBorder="1" applyAlignment="1" applyProtection="1">
      <alignment horizontal="center" vertical="center"/>
      <protection hidden="1"/>
    </xf>
    <xf numFmtId="0" fontId="28" fillId="16" borderId="37" xfId="0" applyFont="1" applyFill="1" applyBorder="1" applyAlignment="1" applyProtection="1">
      <alignment horizontal="center" vertical="center"/>
      <protection hidden="1"/>
    </xf>
    <xf numFmtId="0" fontId="47" fillId="10" borderId="156" xfId="0" applyFont="1" applyFill="1" applyBorder="1" applyAlignment="1" applyProtection="1">
      <alignment horizontal="center" vertical="center" wrapText="1"/>
      <protection hidden="1"/>
    </xf>
    <xf numFmtId="0" fontId="47" fillId="10" borderId="0" xfId="0" applyFont="1" applyFill="1" applyAlignment="1" applyProtection="1">
      <alignment horizontal="center" vertical="center" wrapText="1"/>
      <protection hidden="1"/>
    </xf>
    <xf numFmtId="0" fontId="27" fillId="0" borderId="28" xfId="0" applyFont="1" applyBorder="1" applyAlignment="1" applyProtection="1">
      <alignment horizontal="center" vertical="center"/>
      <protection hidden="1"/>
    </xf>
  </cellXfs>
  <cellStyles count="12">
    <cellStyle name="Normal 2" xfId="2" xr:uid="{00000000-0005-0000-0000-000002000000}"/>
    <cellStyle name="Normal 2 2" xfId="3" xr:uid="{00000000-0005-0000-0000-000003000000}"/>
    <cellStyle name="Normal_Sheet3" xfId="10" xr:uid="{00000000-0005-0000-0000-000004000000}"/>
    <cellStyle name="Normal_معالجة التسجيل_2" xfId="4" xr:uid="{00000000-0005-0000-0000-000005000000}"/>
    <cellStyle name="ارتباط تشعبي" xfId="1" builtinId="8"/>
    <cellStyle name="عادي" xfId="0" builtinId="0"/>
    <cellStyle name="عادي 2" xfId="9" xr:uid="{00000000-0005-0000-0000-000006000000}"/>
    <cellStyle name="عادي 3" xfId="11" xr:uid="{00000000-0005-0000-0000-000007000000}"/>
    <cellStyle name="عادي_منقطعين" xfId="8" xr:uid="{00000000-0005-0000-0000-000008000000}"/>
    <cellStyle name="عادي_ورقة1" xfId="7" xr:uid="{00000000-0005-0000-0000-000009000000}"/>
    <cellStyle name="عادي_ورقة4" xfId="6" xr:uid="{00000000-0005-0000-0000-00000A000000}"/>
    <cellStyle name="عادي_ورقه4_1" xfId="5" xr:uid="{00000000-0005-0000-0000-00000B000000}"/>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2DDDC"/>
        </patternFill>
      </fill>
    </dxf>
    <dxf>
      <fill>
        <patternFill>
          <bgColor rgb="FFF2DDDC"/>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1"/>
      </font>
      <fill>
        <patternFill>
          <bgColor theme="1"/>
        </patternFill>
      </fill>
    </dxf>
    <dxf>
      <font>
        <strike val="0"/>
        <color theme="1"/>
      </font>
      <fill>
        <patternFill>
          <bgColor theme="1"/>
        </patternFill>
      </fill>
    </dxf>
    <dxf>
      <font>
        <color theme="0"/>
      </font>
      <fill>
        <patternFill>
          <bgColor theme="0"/>
        </patternFill>
      </fill>
    </dxf>
    <dxf>
      <font>
        <color rgb="FFFF0000"/>
      </font>
      <fill>
        <patternFill>
          <bgColor rgb="FFFF0000"/>
        </patternFill>
      </fill>
    </dxf>
    <dxf>
      <fill>
        <patternFill>
          <bgColor rgb="FFFF0000"/>
        </patternFill>
      </fill>
    </dxf>
    <dxf>
      <fill>
        <patternFill>
          <bgColor rgb="FF7030A0"/>
        </patternFill>
      </fill>
    </dxf>
    <dxf>
      <font>
        <color rgb="FF9C0006"/>
      </font>
      <fill>
        <patternFill>
          <bgColor rgb="FFFFC7CE"/>
        </patternFill>
      </fill>
    </dxf>
    <dxf>
      <font>
        <color theme="0"/>
      </font>
      <fill>
        <patternFill patternType="none">
          <bgColor auto="1"/>
        </patternFill>
      </fill>
      <border>
        <left/>
        <right/>
        <top/>
        <bottom/>
        <vertical/>
        <horizontal/>
      </border>
    </dxf>
    <dxf>
      <fill>
        <patternFill>
          <bgColor rgb="FFF2DDDC"/>
        </patternFill>
      </fill>
    </dxf>
    <dxf>
      <font>
        <color theme="0"/>
      </font>
      <fill>
        <patternFill>
          <bgColor theme="0"/>
        </patternFill>
      </fill>
    </dxf>
    <dxf>
      <font>
        <color rgb="FFFF0000"/>
      </font>
      <fill>
        <patternFill>
          <bgColor rgb="FFFF0000"/>
        </patternFill>
      </fill>
    </dxf>
    <dxf>
      <font>
        <color theme="0"/>
      </font>
      <fill>
        <patternFill patternType="none">
          <bgColor auto="1"/>
        </patternFill>
      </fill>
      <border>
        <left/>
        <right/>
        <top/>
        <bottom/>
        <vertical/>
        <horizontal/>
      </border>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693420</xdr:colOff>
      <xdr:row>0</xdr:row>
      <xdr:rowOff>60960</xdr:rowOff>
    </xdr:from>
    <xdr:to>
      <xdr:col>1</xdr:col>
      <xdr:colOff>1264920</xdr:colOff>
      <xdr:row>0</xdr:row>
      <xdr:rowOff>320040</xdr:rowOff>
    </xdr:to>
    <xdr:sp macro="" textlink="">
      <xdr:nvSpPr>
        <xdr:cNvPr id="2" name="سهم: لليسار 1">
          <a:extLst>
            <a:ext uri="{FF2B5EF4-FFF2-40B4-BE49-F238E27FC236}">
              <a16:creationId xmlns:a16="http://schemas.microsoft.com/office/drawing/2014/main" id="{409428C6-9DDA-4DCA-B705-4C106185FFC8}"/>
            </a:ext>
          </a:extLst>
        </xdr:cNvPr>
        <xdr:cNvSpPr/>
      </xdr:nvSpPr>
      <xdr:spPr>
        <a:xfrm>
          <a:off x="10101613020" y="609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6</xdr:col>
      <xdr:colOff>295275</xdr:colOff>
      <xdr:row>7</xdr:row>
      <xdr:rowOff>106680</xdr:rowOff>
    </xdr:from>
    <xdr:to>
      <xdr:col>6</xdr:col>
      <xdr:colOff>619125</xdr:colOff>
      <xdr:row>7</xdr:row>
      <xdr:rowOff>365760</xdr:rowOff>
    </xdr:to>
    <xdr:sp macro="" textlink="">
      <xdr:nvSpPr>
        <xdr:cNvPr id="3" name="سهم: لليسار 2">
          <a:extLst>
            <a:ext uri="{FF2B5EF4-FFF2-40B4-BE49-F238E27FC236}">
              <a16:creationId xmlns:a16="http://schemas.microsoft.com/office/drawing/2014/main" id="{A0C295FE-49D4-4542-B220-FDF17B35720F}"/>
            </a:ext>
          </a:extLst>
        </xdr:cNvPr>
        <xdr:cNvSpPr/>
      </xdr:nvSpPr>
      <xdr:spPr>
        <a:xfrm rot="10800000">
          <a:off x="11211315525" y="3316605"/>
          <a:ext cx="32385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35</xdr:col>
      <xdr:colOff>123827</xdr:colOff>
      <xdr:row>10</xdr:row>
      <xdr:rowOff>85725</xdr:rowOff>
    </xdr:from>
    <xdr:to>
      <xdr:col>35</xdr:col>
      <xdr:colOff>409576</xdr:colOff>
      <xdr:row>10</xdr:row>
      <xdr:rowOff>365760</xdr:rowOff>
    </xdr:to>
    <xdr:sp macro="" textlink="">
      <xdr:nvSpPr>
        <xdr:cNvPr id="4" name="سهم: لليسار 3">
          <a:extLst>
            <a:ext uri="{FF2B5EF4-FFF2-40B4-BE49-F238E27FC236}">
              <a16:creationId xmlns:a16="http://schemas.microsoft.com/office/drawing/2014/main" id="{736A2802-054B-4F84-ACC0-638BE1124E09}"/>
            </a:ext>
          </a:extLst>
        </xdr:cNvPr>
        <xdr:cNvSpPr/>
      </xdr:nvSpPr>
      <xdr:spPr>
        <a:xfrm rot="10800000">
          <a:off x="11210667824" y="4581525"/>
          <a:ext cx="285749" cy="280035"/>
        </a:xfrm>
        <a:prstGeom prst="leftArrow">
          <a:avLst>
            <a:gd name="adj1" fmla="val 27941"/>
            <a:gd name="adj2" fmla="val 50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19050</xdr:colOff>
      <xdr:row>7</xdr:row>
      <xdr:rowOff>38100</xdr:rowOff>
    </xdr:from>
    <xdr:to>
      <xdr:col>34</xdr:col>
      <xdr:colOff>19050</xdr:colOff>
      <xdr:row>9</xdr:row>
      <xdr:rowOff>238125</xdr:rowOff>
    </xdr:to>
    <xdr:pic>
      <xdr:nvPicPr>
        <xdr:cNvPr id="1030" name="صورة 1">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23115</xdr:colOff>
      <xdr:row>7</xdr:row>
      <xdr:rowOff>38879</xdr:rowOff>
    </xdr:from>
    <xdr:to>
      <xdr:col>34</xdr:col>
      <xdr:colOff>23115</xdr:colOff>
      <xdr:row>9</xdr:row>
      <xdr:rowOff>233654</xdr:rowOff>
    </xdr:to>
    <xdr:pic>
      <xdr:nvPicPr>
        <xdr:cNvPr id="3" name="صورة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34</xdr:col>
      <xdr:colOff>23115</xdr:colOff>
      <xdr:row>8</xdr:row>
      <xdr:rowOff>38879</xdr:rowOff>
    </xdr:from>
    <xdr:ext cx="0" cy="804375"/>
    <xdr:pic>
      <xdr:nvPicPr>
        <xdr:cNvPr id="4" name="صورة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886729"/>
          <a:ext cx="0" cy="80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114300</xdr:rowOff>
    </xdr:from>
    <xdr:to>
      <xdr:col>16</xdr:col>
      <xdr:colOff>70167</xdr:colOff>
      <xdr:row>41</xdr:row>
      <xdr:rowOff>213411</xdr:rowOff>
    </xdr:to>
    <xdr:pic>
      <xdr:nvPicPr>
        <xdr:cNvPr id="7" name="صورة 6">
          <a:extLst>
            <a:ext uri="{FF2B5EF4-FFF2-40B4-BE49-F238E27FC236}">
              <a16:creationId xmlns:a16="http://schemas.microsoft.com/office/drawing/2014/main" id="{056B22EC-B7BF-4EE8-A155-48089A2951B9}"/>
            </a:ext>
          </a:extLst>
        </xdr:cNvPr>
        <xdr:cNvPicPr>
          <a:picLocks noChangeAspect="1"/>
        </xdr:cNvPicPr>
      </xdr:nvPicPr>
      <xdr:blipFill>
        <a:blip xmlns:r="http://schemas.openxmlformats.org/officeDocument/2006/relationships" r:embed="rId1" cstate="print"/>
        <a:stretch>
          <a:fillRect/>
        </a:stretch>
      </xdr:blipFill>
      <xdr:spPr>
        <a:xfrm>
          <a:off x="17892713" y="9212580"/>
          <a:ext cx="6590347" cy="5791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PC1/Downloads/&#1575;&#1587;&#1605;&#1575;&#1569;_&#1575;&#1604;&#1605;&#1606;&#1602;&#1591;&#1593;&#1610;&#1606;_&#1578;&#1585;&#1580;&#1605;&#1577;_&#1587;&#1608;&#1585;&#1577;_&#1604;&#1575;&#1590;&#1575;&#1601;&#1578;&#1607;&#1605;_&#1575;&#1604;&#1609;_&#1587;&#1580;&#1604;_&#1575;&#1604;&#1578;&#1587;&#1580;&#1610;&#16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lap/Desktop/&#1575;&#1587;&#1578;&#1605;&#1575;&#1585;&#1575;&#1578;%20&#1575;&#1604;&#1581;&#1583;&#1610;&#1579;&#1610;&#1606;%20&#1601;1%20&#1604;&#1604;&#1593;&#1575;&#1605;%202024-2025/&#1602;&#1583;&#1575;&#1605;&#1609;%20&#1601;1%202024-2025/&#1608;&#1585;&#1602;&#1607;2%20&#1580;&#1586;&#1569;%201%20&#1578;&#1585;&#1580;&#1605;&#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4">
          <cell r="C4">
            <v>119611</v>
          </cell>
          <cell r="D4" t="str">
            <v>رنيم المجاريش</v>
          </cell>
          <cell r="E4" t="str">
            <v>اكرم</v>
          </cell>
          <cell r="F4" t="str">
            <v>الاولى</v>
          </cell>
          <cell r="G4" t="str">
            <v>17/18 ف1</v>
          </cell>
          <cell r="H4" t="str">
            <v>النزوح من من العسالي الي ريف درعا</v>
          </cell>
        </row>
        <row r="5">
          <cell r="C5">
            <v>107796</v>
          </cell>
          <cell r="D5" t="str">
            <v>لؤي الكرش</v>
          </cell>
          <cell r="E5" t="str">
            <v>احمد</v>
          </cell>
          <cell r="F5" t="str">
            <v>الثالثة</v>
          </cell>
          <cell r="G5" t="str">
            <v>10/11/ ف2</v>
          </cell>
          <cell r="H5" t="str">
            <v>المداهمة بحقة بسبب تصوير المظاهرات</v>
          </cell>
        </row>
        <row r="6">
          <cell r="C6">
            <v>113242</v>
          </cell>
          <cell r="D6" t="str">
            <v>مروان الرفاعي</v>
          </cell>
          <cell r="E6" t="str">
            <v>خالد</v>
          </cell>
          <cell r="F6" t="str">
            <v>الثالثة</v>
          </cell>
          <cell r="G6" t="str">
            <v>11/12/ ف2</v>
          </cell>
          <cell r="H6" t="str">
            <v>الاعتقال</v>
          </cell>
        </row>
        <row r="7">
          <cell r="C7">
            <v>111668</v>
          </cell>
          <cell r="D7" t="str">
            <v>هديل البني</v>
          </cell>
          <cell r="E7" t="str">
            <v>مازن</v>
          </cell>
          <cell r="F7" t="str">
            <v>الثالثة</v>
          </cell>
          <cell r="G7" t="str">
            <v>13/14/ ف1</v>
          </cell>
          <cell r="H7" t="str">
            <v>انشقاق زوجها</v>
          </cell>
        </row>
        <row r="8">
          <cell r="C8">
            <v>112410</v>
          </cell>
          <cell r="D8" t="str">
            <v>صالح الفريح</v>
          </cell>
          <cell r="E8" t="str">
            <v>عليان</v>
          </cell>
          <cell r="F8" t="str">
            <v>الثالثة</v>
          </cell>
          <cell r="G8" t="str">
            <v>10/11/ ف2</v>
          </cell>
          <cell r="H8" t="str">
            <v xml:space="preserve">قطع راتبه كمدرس </v>
          </cell>
        </row>
        <row r="9">
          <cell r="C9">
            <v>101460</v>
          </cell>
          <cell r="D9" t="str">
            <v>حنان عبيد</v>
          </cell>
          <cell r="E9" t="str">
            <v>محمود</v>
          </cell>
          <cell r="F9" t="str">
            <v>الرابعة</v>
          </cell>
          <cell r="G9" t="str">
            <v>12/13/ ف2</v>
          </cell>
          <cell r="H9" t="str">
            <v>انشقاق زوجها عن الشرطة</v>
          </cell>
        </row>
        <row r="10">
          <cell r="C10">
            <v>110884</v>
          </cell>
          <cell r="D10" t="str">
            <v>خالد فواز</v>
          </cell>
          <cell r="E10" t="str">
            <v>محمد عزت</v>
          </cell>
          <cell r="F10" t="str">
            <v>الرابعة</v>
          </cell>
          <cell r="G10" t="str">
            <v>12/13/ ف2</v>
          </cell>
          <cell r="H10" t="str">
            <v>التخلف عن الخدمة الالزامية والاتحاق بالثورة</v>
          </cell>
        </row>
        <row r="11">
          <cell r="C11">
            <v>113751</v>
          </cell>
          <cell r="D11" t="str">
            <v xml:space="preserve">بهاء صغير </v>
          </cell>
          <cell r="E11" t="str">
            <v>ابراهيم</v>
          </cell>
          <cell r="F11" t="str">
            <v>الثانية</v>
          </cell>
          <cell r="G11" t="str">
            <v>12/13/ ف2</v>
          </cell>
          <cell r="H11" t="str">
            <v>عدم الالتحاق الخدمة الالزامية</v>
          </cell>
        </row>
        <row r="12">
          <cell r="C12">
            <v>102585</v>
          </cell>
          <cell r="D12" t="str">
            <v>محمد خير بكور</v>
          </cell>
          <cell r="E12" t="str">
            <v>حمدو</v>
          </cell>
          <cell r="F12" t="str">
            <v>الرابعة</v>
          </cell>
          <cell r="G12" t="str">
            <v>11/12/ ف2</v>
          </cell>
          <cell r="H12" t="str">
            <v>الاعتقال</v>
          </cell>
        </row>
        <row r="13">
          <cell r="C13">
            <v>109197</v>
          </cell>
          <cell r="D13" t="str">
            <v>منصور الشيخ</v>
          </cell>
          <cell r="E13" t="str">
            <v>محمد</v>
          </cell>
          <cell r="F13" t="str">
            <v>الرابعة</v>
          </cell>
          <cell r="G13" t="str">
            <v>12/13/ ف2</v>
          </cell>
          <cell r="H13" t="str">
            <v>الملاحقة الامنية والتهجير للشمال</v>
          </cell>
        </row>
        <row r="14">
          <cell r="C14">
            <v>106753</v>
          </cell>
          <cell r="D14" t="str">
            <v>عبد الرحيم قاسم</v>
          </cell>
          <cell r="E14" t="str">
            <v>قاسم</v>
          </cell>
          <cell r="F14" t="str">
            <v>الرابعة</v>
          </cell>
          <cell r="G14" t="str">
            <v>12/13/ف2</v>
          </cell>
          <cell r="H14" t="str">
            <v>عدم الالتحاق الخدمة الالزامية</v>
          </cell>
        </row>
        <row r="15">
          <cell r="C15">
            <v>116276</v>
          </cell>
          <cell r="D15" t="str">
            <v>غياس حافظ</v>
          </cell>
          <cell r="E15" t="str">
            <v>محمد</v>
          </cell>
          <cell r="F15" t="str">
            <v>الثانية</v>
          </cell>
          <cell r="G15" t="str">
            <v>14/15 ف2</v>
          </cell>
          <cell r="H15" t="str">
            <v>الخدمة الالزامية</v>
          </cell>
        </row>
        <row r="16">
          <cell r="C16">
            <v>103781</v>
          </cell>
          <cell r="D16" t="str">
            <v>آمال الديري</v>
          </cell>
          <cell r="E16" t="str">
            <v>محمد</v>
          </cell>
          <cell r="F16" t="str">
            <v>الرابعة</v>
          </cell>
          <cell r="G16" t="str">
            <v>15/16/ف 1</v>
          </cell>
          <cell r="H16" t="str">
            <v>انشقاق زوجها السفر خارج البلاد</v>
          </cell>
        </row>
        <row r="17">
          <cell r="C17">
            <v>112450</v>
          </cell>
          <cell r="D17" t="str">
            <v>عمر جيجو</v>
          </cell>
          <cell r="E17" t="str">
            <v>مصطفى</v>
          </cell>
          <cell r="F17" t="str">
            <v>الثالثة</v>
          </cell>
          <cell r="G17" t="str">
            <v>9/10/ ف2</v>
          </cell>
          <cell r="H17" t="str">
            <v>عدم الخدمة الالزامية والسفر خارج القطر</v>
          </cell>
        </row>
        <row r="18">
          <cell r="C18">
            <v>112857</v>
          </cell>
          <cell r="D18" t="str">
            <v>رودين حمزورو</v>
          </cell>
          <cell r="E18" t="str">
            <v>عبد الرحمن</v>
          </cell>
          <cell r="F18" t="str">
            <v>الثانية</v>
          </cell>
          <cell r="G18" t="str">
            <v>10/11/ ف1</v>
          </cell>
          <cell r="H18" t="str">
            <v>الملاحقة الامنية واعتقال اخوته وموت احد اخوته في صيدنايا</v>
          </cell>
        </row>
        <row r="19">
          <cell r="C19">
            <v>104451</v>
          </cell>
          <cell r="D19" t="str">
            <v>تهاني الشيخ نجار</v>
          </cell>
          <cell r="E19" t="str">
            <v>ياسين</v>
          </cell>
          <cell r="F19" t="str">
            <v>الثانية</v>
          </cell>
          <cell r="G19" t="str">
            <v>10/11/ ف2</v>
          </cell>
          <cell r="H19" t="str">
            <v>التهجير الى الشمال السوري</v>
          </cell>
        </row>
        <row r="20">
          <cell r="C20">
            <v>102590</v>
          </cell>
          <cell r="D20" t="str">
            <v xml:space="preserve">محمد رمضان </v>
          </cell>
          <cell r="E20" t="str">
            <v>خيرو</v>
          </cell>
          <cell r="F20" t="str">
            <v>الرابعة</v>
          </cell>
          <cell r="G20" t="str">
            <v>11/12/ف 1</v>
          </cell>
          <cell r="H20" t="str">
            <v>عدم الالتحاق الخدمة الالزامية</v>
          </cell>
        </row>
        <row r="21">
          <cell r="C21">
            <v>112355</v>
          </cell>
          <cell r="D21" t="str">
            <v>رامي الفرحان</v>
          </cell>
          <cell r="E21" t="str">
            <v>احمد</v>
          </cell>
          <cell r="F21" t="str">
            <v>الرابعة</v>
          </cell>
          <cell r="G21" t="str">
            <v>12/13/ ف1</v>
          </cell>
          <cell r="H21" t="str">
            <v>الالتحاق بلواء بشائر النصر</v>
          </cell>
        </row>
        <row r="22">
          <cell r="C22">
            <v>102139</v>
          </cell>
          <cell r="D22" t="str">
            <v>عكرمة الحريري</v>
          </cell>
          <cell r="E22" t="str">
            <v>حامد</v>
          </cell>
          <cell r="F22" t="str">
            <v>الرابعة</v>
          </cell>
          <cell r="G22" t="str">
            <v>12/13/ ف1</v>
          </cell>
          <cell r="H22" t="str">
            <v>الانشقاق والسفر خارج البلاد</v>
          </cell>
        </row>
        <row r="23">
          <cell r="C23">
            <v>121106</v>
          </cell>
          <cell r="D23" t="str">
            <v>محمد الرفاعي</v>
          </cell>
          <cell r="E23" t="str">
            <v>احمد</v>
          </cell>
          <cell r="F23" t="str">
            <v>الثانية</v>
          </cell>
          <cell r="G23" t="str">
            <v>21/22/ف 2</v>
          </cell>
          <cell r="H23" t="str">
            <v>الاعتقال</v>
          </cell>
        </row>
        <row r="24">
          <cell r="C24">
            <v>110804</v>
          </cell>
          <cell r="D24" t="str">
            <v>بشار عوض</v>
          </cell>
          <cell r="E24" t="str">
            <v>عوض</v>
          </cell>
          <cell r="F24" t="str">
            <v>الرابعة</v>
          </cell>
          <cell r="G24" t="str">
            <v>22/23/ف1</v>
          </cell>
          <cell r="H24" t="str">
            <v>عدم الخدمة الالزامية والسفر خارج القطر</v>
          </cell>
        </row>
        <row r="25">
          <cell r="C25">
            <v>115285</v>
          </cell>
          <cell r="D25" t="str">
            <v>احمد سقى</v>
          </cell>
          <cell r="E25" t="str">
            <v>طالب</v>
          </cell>
          <cell r="F25" t="str">
            <v>الثالثة</v>
          </cell>
          <cell r="G25" t="str">
            <v>13/14 ف2</v>
          </cell>
          <cell r="H25" t="str">
            <v>الانتساب للجيش الحر والملاحقة الامنية</v>
          </cell>
        </row>
        <row r="26">
          <cell r="C26">
            <v>104746</v>
          </cell>
          <cell r="D26" t="str">
            <v>حمد العلي</v>
          </cell>
          <cell r="E26" t="str">
            <v>خلف</v>
          </cell>
          <cell r="F26" t="str">
            <v>الرابعة</v>
          </cell>
          <cell r="G26" t="str">
            <v>11/12/ف2</v>
          </cell>
          <cell r="H26" t="str">
            <v>الالتحاق بالجيش الحر</v>
          </cell>
        </row>
        <row r="27">
          <cell r="C27">
            <v>113415</v>
          </cell>
          <cell r="D27" t="str">
            <v>وسام محمود</v>
          </cell>
          <cell r="E27" t="str">
            <v>غازي</v>
          </cell>
          <cell r="F27" t="str">
            <v>الثالثة</v>
          </cell>
          <cell r="G27" t="str">
            <v>13/14 ف2</v>
          </cell>
          <cell r="H27" t="str">
            <v>السفر خارج القطر</v>
          </cell>
        </row>
        <row r="28">
          <cell r="C28">
            <v>106639</v>
          </cell>
          <cell r="D28" t="str">
            <v>طلال  الامير الفحيلي</v>
          </cell>
          <cell r="E28" t="str">
            <v>محمد</v>
          </cell>
          <cell r="F28" t="str">
            <v>الثانية</v>
          </cell>
          <cell r="G28" t="str">
            <v>10/11/ف1</v>
          </cell>
          <cell r="H28" t="str">
            <v>انشقاقي عن الجيش وخروجي خارج القطر وتهديم بيتي</v>
          </cell>
        </row>
        <row r="29">
          <cell r="C29">
            <v>103283</v>
          </cell>
          <cell r="D29" t="str">
            <v>احمد الايوب</v>
          </cell>
          <cell r="E29" t="str">
            <v>عبد الباقي</v>
          </cell>
          <cell r="F29" t="str">
            <v>الرابعة</v>
          </cell>
          <cell r="G29" t="str">
            <v>12/13/ف1</v>
          </cell>
          <cell r="H29" t="str">
            <v>الملاحقة الامنية</v>
          </cell>
        </row>
        <row r="30">
          <cell r="C30">
            <v>112385</v>
          </cell>
          <cell r="D30" t="str">
            <v>زاهر الاشقر</v>
          </cell>
          <cell r="E30" t="str">
            <v>محمد</v>
          </cell>
          <cell r="F30" t="str">
            <v>الثالثة</v>
          </cell>
          <cell r="G30" t="str">
            <v>12/13 ف1</v>
          </cell>
          <cell r="H30" t="str">
            <v>عدم الالتحاق الخدمة الالزامية والسفر الى تركيا</v>
          </cell>
        </row>
        <row r="31">
          <cell r="C31">
            <v>114249</v>
          </cell>
          <cell r="D31" t="str">
            <v>محمد ابراهيم</v>
          </cell>
          <cell r="E31" t="str">
            <v>ابراهيم</v>
          </cell>
          <cell r="F31" t="str">
            <v>الرابعة</v>
          </cell>
          <cell r="G31" t="str">
            <v>13/14 ف2</v>
          </cell>
          <cell r="H31" t="str">
            <v>عدم الالتحاق بالخدمة الالزامية</v>
          </cell>
        </row>
        <row r="32">
          <cell r="C32">
            <v>103962</v>
          </cell>
          <cell r="D32" t="str">
            <v>انسام ابو نقطه</v>
          </cell>
          <cell r="E32" t="str">
            <v>فوزي</v>
          </cell>
          <cell r="F32" t="str">
            <v>الرابعة</v>
          </cell>
          <cell r="G32" t="str">
            <v>12/13 ف1</v>
          </cell>
          <cell r="H32" t="str">
            <v>التهجير الى الاردن</v>
          </cell>
        </row>
        <row r="33">
          <cell r="C33">
            <v>113528</v>
          </cell>
          <cell r="D33" t="str">
            <v>روعة الزعبي</v>
          </cell>
          <cell r="E33" t="str">
            <v>أيمن</v>
          </cell>
          <cell r="F33" t="str">
            <v>الرابعة</v>
          </cell>
          <cell r="G33" t="str">
            <v>13/14/ ف2</v>
          </cell>
          <cell r="H33" t="str">
            <v>الاعتقال</v>
          </cell>
        </row>
        <row r="34">
          <cell r="C34">
            <v>110716</v>
          </cell>
          <cell r="D34" t="str">
            <v>اسماعيل الزعبي</v>
          </cell>
          <cell r="E34" t="str">
            <v>محمد</v>
          </cell>
          <cell r="F34" t="str">
            <v>الرابعة</v>
          </cell>
          <cell r="G34" t="str">
            <v>18/19 ف2</v>
          </cell>
          <cell r="H34" t="str">
            <v>الانتساب للجيش الحر</v>
          </cell>
        </row>
        <row r="35">
          <cell r="C35">
            <v>112602</v>
          </cell>
          <cell r="D35" t="str">
            <v>اعتزاز ابو نبوت</v>
          </cell>
          <cell r="E35" t="str">
            <v>اسماعيل</v>
          </cell>
          <cell r="F35" t="str">
            <v>الرابعة</v>
          </cell>
          <cell r="G35" t="str">
            <v>11/12 ف2</v>
          </cell>
          <cell r="H35" t="str">
            <v>الملاحقة الامنية لزوجها والخروج خارج البلاد</v>
          </cell>
        </row>
        <row r="36">
          <cell r="C36">
            <v>117813</v>
          </cell>
          <cell r="D36" t="str">
            <v xml:space="preserve">يونس الشيخ </v>
          </cell>
          <cell r="E36" t="str">
            <v>احمد</v>
          </cell>
          <cell r="F36" t="str">
            <v>الثانية</v>
          </cell>
          <cell r="G36" t="str">
            <v>15/16 ف1</v>
          </cell>
          <cell r="H36" t="str">
            <v>مطلوب احتياط</v>
          </cell>
        </row>
        <row r="37">
          <cell r="C37">
            <v>103551</v>
          </cell>
          <cell r="D37" t="str">
            <v>اسامة تميم</v>
          </cell>
          <cell r="E37" t="str">
            <v>عبد الكريم</v>
          </cell>
          <cell r="F37" t="str">
            <v>الرابعة</v>
          </cell>
          <cell r="G37" t="str">
            <v>13/14 ف2</v>
          </cell>
          <cell r="H37" t="str">
            <v>السفر خارج القطر</v>
          </cell>
        </row>
        <row r="38">
          <cell r="C38">
            <v>115472</v>
          </cell>
          <cell r="D38" t="str">
            <v>رنا مشمش</v>
          </cell>
          <cell r="E38" t="str">
            <v>منير</v>
          </cell>
          <cell r="F38" t="str">
            <v>الرابعة</v>
          </cell>
          <cell r="G38" t="str">
            <v>16/17 ف1</v>
          </cell>
          <cell r="H38" t="str">
            <v>السفر خارج القطر</v>
          </cell>
        </row>
        <row r="39">
          <cell r="C39">
            <v>117596</v>
          </cell>
          <cell r="D39" t="str">
            <v xml:space="preserve">مروة جوعانه </v>
          </cell>
          <cell r="E39" t="str">
            <v>محمد ادريس</v>
          </cell>
          <cell r="F39" t="str">
            <v>الاولى</v>
          </cell>
          <cell r="G39" t="str">
            <v>14/15/ف1</v>
          </cell>
          <cell r="H39" t="str">
            <v>ملاحقة زوجها امنيا والسفر الى الخارج</v>
          </cell>
        </row>
        <row r="40">
          <cell r="C40">
            <v>109790</v>
          </cell>
          <cell r="D40" t="str">
            <v>نور الهدى الفرخ</v>
          </cell>
          <cell r="E40" t="str">
            <v>محمود</v>
          </cell>
          <cell r="F40" t="str">
            <v>الرابعة</v>
          </cell>
          <cell r="G40" t="str">
            <v>12/13/ ف1</v>
          </cell>
          <cell r="H40" t="str">
            <v>زوجها مطلوب والذهاب معه خارج البلاد</v>
          </cell>
        </row>
        <row r="41">
          <cell r="C41">
            <v>113488</v>
          </cell>
          <cell r="D41" t="str">
            <v>انس الجاموس</v>
          </cell>
          <cell r="E41" t="str">
            <v>محمد</v>
          </cell>
          <cell r="F41" t="str">
            <v>الثالثة</v>
          </cell>
          <cell r="G41" t="str">
            <v>12/13/ ف1</v>
          </cell>
          <cell r="H41" t="str">
            <v>مكطلوب للامن العسكري والمخابرات الجوية</v>
          </cell>
        </row>
        <row r="42">
          <cell r="C42">
            <v>113708</v>
          </cell>
          <cell r="D42" t="str">
            <v>انس خان</v>
          </cell>
          <cell r="E42" t="str">
            <v>عبد الرشيد</v>
          </cell>
          <cell r="F42" t="str">
            <v>الثالثة</v>
          </cell>
          <cell r="G42" t="str">
            <v xml:space="preserve">12/13/ ف1 </v>
          </cell>
          <cell r="H42" t="str">
            <v>السفر خارج القطر</v>
          </cell>
        </row>
        <row r="43">
          <cell r="C43">
            <v>114660</v>
          </cell>
          <cell r="D43" t="str">
            <v>نسرين الفالوجي</v>
          </cell>
          <cell r="E43" t="str">
            <v>عدنان</v>
          </cell>
          <cell r="F43" t="str">
            <v>الرابعة</v>
          </cell>
          <cell r="G43" t="str">
            <v>12/13 ف1</v>
          </cell>
          <cell r="H43" t="str">
            <v>السفر خارج القطر</v>
          </cell>
        </row>
        <row r="44">
          <cell r="C44">
            <v>114783</v>
          </cell>
          <cell r="D44" t="str">
            <v>خالد العلي</v>
          </cell>
          <cell r="E44" t="str">
            <v>علي</v>
          </cell>
          <cell r="F44" t="str">
            <v>الثالثة</v>
          </cell>
          <cell r="G44" t="str">
            <v>12/13/ ف2</v>
          </cell>
          <cell r="H44" t="str">
            <v>عدم الالتحاق بالخدمة الالزامية</v>
          </cell>
        </row>
        <row r="45">
          <cell r="C45">
            <v>115968</v>
          </cell>
          <cell r="D45" t="str">
            <v>محمد خير بركات</v>
          </cell>
          <cell r="E45" t="str">
            <v>محمود</v>
          </cell>
          <cell r="F45" t="str">
            <v>الثانية</v>
          </cell>
          <cell r="G45" t="str">
            <v>13/14/ ف1</v>
          </cell>
          <cell r="H45" t="str">
            <v>الانتساب لهيئة تحرير الشام والتهجير الى الشمال</v>
          </cell>
        </row>
        <row r="46">
          <cell r="C46">
            <v>118319</v>
          </cell>
          <cell r="D46" t="str">
            <v>محمد حسام جبريل</v>
          </cell>
          <cell r="E46" t="str">
            <v>عدنان</v>
          </cell>
          <cell r="F46" t="str">
            <v>الرابعة</v>
          </cell>
          <cell r="G46" t="str">
            <v>21/22/ ف1</v>
          </cell>
          <cell r="H46" t="str">
            <v>السفر خارج القطر بسبب الخدمة العسكرية</v>
          </cell>
        </row>
        <row r="47">
          <cell r="C47">
            <v>122243</v>
          </cell>
          <cell r="D47" t="str">
            <v>منى الحرفوش</v>
          </cell>
          <cell r="E47" t="str">
            <v>عبد الله</v>
          </cell>
          <cell r="F47" t="str">
            <v>الثانية</v>
          </cell>
          <cell r="G47" t="str">
            <v>19/20 ف1</v>
          </cell>
          <cell r="H47" t="str">
            <v>التوقيف عدة مرات لدى الفروع</v>
          </cell>
        </row>
        <row r="48">
          <cell r="C48">
            <v>114543</v>
          </cell>
          <cell r="D48" t="str">
            <v>اماني ابا زيد</v>
          </cell>
          <cell r="E48" t="str">
            <v>عوده</v>
          </cell>
          <cell r="F48" t="str">
            <v>الرابعة</v>
          </cell>
          <cell r="G48" t="str">
            <v>12/13/ ف1</v>
          </cell>
          <cell r="H48" t="str">
            <v>اللجوء الى الاردن</v>
          </cell>
        </row>
        <row r="49">
          <cell r="C49">
            <v>112572</v>
          </cell>
          <cell r="D49" t="str">
            <v>احمد الحريري</v>
          </cell>
          <cell r="E49" t="str">
            <v>نبيل</v>
          </cell>
          <cell r="F49" t="str">
            <v>الرابعة</v>
          </cell>
          <cell r="G49" t="str">
            <v>12/13 ف1</v>
          </cell>
          <cell r="H49" t="str">
            <v>عدم الالتحاق بالخدمة الالزامية</v>
          </cell>
        </row>
        <row r="50">
          <cell r="C50">
            <v>112285</v>
          </cell>
          <cell r="D50" t="str">
            <v>ابراهيم العلي</v>
          </cell>
          <cell r="E50" t="str">
            <v>عبد الباسط</v>
          </cell>
          <cell r="F50" t="str">
            <v>الرابعة</v>
          </cell>
          <cell r="G50" t="str">
            <v>12/13/ف1</v>
          </cell>
          <cell r="H50" t="str">
            <v>الملاحقة الامنية</v>
          </cell>
        </row>
        <row r="51">
          <cell r="C51">
            <v>117395</v>
          </cell>
          <cell r="D51" t="str">
            <v>صفاء الوادي</v>
          </cell>
          <cell r="E51" t="str">
            <v>محمد</v>
          </cell>
          <cell r="F51" t="str">
            <v>الثانية</v>
          </cell>
          <cell r="G51" t="str">
            <v>14/15/ ف2</v>
          </cell>
          <cell r="H51" t="str">
            <v>الملاحقة الامنية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row r="2">
          <cell r="A2" t="str">
            <v>ID</v>
          </cell>
          <cell r="B2" t="str">
            <v>الفصل الثاني 2022-2023</v>
          </cell>
          <cell r="C2" t="str">
            <v>الفصل الأول 2024-2023</v>
          </cell>
        </row>
        <row r="3">
          <cell r="A3">
            <v>100475</v>
          </cell>
          <cell r="B3" t="str">
            <v/>
          </cell>
          <cell r="C3" t="str">
            <v>م</v>
          </cell>
        </row>
        <row r="4">
          <cell r="A4">
            <v>100663</v>
          </cell>
          <cell r="B4" t="str">
            <v>م</v>
          </cell>
          <cell r="C4" t="str">
            <v>م</v>
          </cell>
        </row>
        <row r="5">
          <cell r="A5">
            <v>101772</v>
          </cell>
        </row>
        <row r="6">
          <cell r="A6">
            <v>102101</v>
          </cell>
          <cell r="C6" t="str">
            <v>م</v>
          </cell>
        </row>
        <row r="7">
          <cell r="A7">
            <v>102240</v>
          </cell>
          <cell r="B7" t="str">
            <v>م</v>
          </cell>
          <cell r="C7" t="str">
            <v>م</v>
          </cell>
        </row>
        <row r="8">
          <cell r="A8">
            <v>102552</v>
          </cell>
          <cell r="B8" t="str">
            <v>م</v>
          </cell>
          <cell r="C8" t="str">
            <v>م</v>
          </cell>
        </row>
        <row r="9">
          <cell r="A9">
            <v>102646</v>
          </cell>
          <cell r="B9" t="str">
            <v>م</v>
          </cell>
          <cell r="C9" t="str">
            <v>م</v>
          </cell>
        </row>
        <row r="10">
          <cell r="A10">
            <v>103347</v>
          </cell>
        </row>
        <row r="11">
          <cell r="A11">
            <v>103671</v>
          </cell>
          <cell r="C11" t="str">
            <v>م</v>
          </cell>
        </row>
        <row r="12">
          <cell r="A12">
            <v>103985</v>
          </cell>
          <cell r="B12" t="str">
            <v>م</v>
          </cell>
          <cell r="C12" t="str">
            <v>م</v>
          </cell>
        </row>
        <row r="13">
          <cell r="A13">
            <v>104749</v>
          </cell>
          <cell r="B13" t="str">
            <v>م</v>
          </cell>
          <cell r="C13" t="str">
            <v>م</v>
          </cell>
        </row>
        <row r="14">
          <cell r="A14">
            <v>104892</v>
          </cell>
        </row>
        <row r="15">
          <cell r="A15">
            <v>105037</v>
          </cell>
        </row>
        <row r="16">
          <cell r="A16">
            <v>105600</v>
          </cell>
        </row>
        <row r="17">
          <cell r="A17">
            <v>105807</v>
          </cell>
          <cell r="B17" t="str">
            <v>م</v>
          </cell>
          <cell r="C17" t="str">
            <v>م</v>
          </cell>
        </row>
        <row r="18">
          <cell r="A18">
            <v>105849</v>
          </cell>
          <cell r="B18" t="str">
            <v>م</v>
          </cell>
          <cell r="C18" t="str">
            <v>م</v>
          </cell>
        </row>
        <row r="19">
          <cell r="A19">
            <v>105886</v>
          </cell>
        </row>
        <row r="20">
          <cell r="A20">
            <v>106467</v>
          </cell>
          <cell r="C20" t="str">
            <v>م</v>
          </cell>
        </row>
        <row r="21">
          <cell r="A21">
            <v>107456</v>
          </cell>
          <cell r="B21" t="str">
            <v>م</v>
          </cell>
          <cell r="C21" t="str">
            <v>م</v>
          </cell>
        </row>
        <row r="22">
          <cell r="A22">
            <v>107620</v>
          </cell>
          <cell r="B22" t="str">
            <v>م</v>
          </cell>
          <cell r="C22" t="str">
            <v>م</v>
          </cell>
        </row>
        <row r="23">
          <cell r="A23">
            <v>108142</v>
          </cell>
        </row>
        <row r="24">
          <cell r="A24">
            <v>108465</v>
          </cell>
          <cell r="B24" t="str">
            <v>م</v>
          </cell>
          <cell r="C24" t="str">
            <v>م</v>
          </cell>
        </row>
        <row r="25">
          <cell r="A25">
            <v>108922</v>
          </cell>
          <cell r="B25" t="str">
            <v>م</v>
          </cell>
          <cell r="C25" t="str">
            <v>م</v>
          </cell>
        </row>
        <row r="26">
          <cell r="A26">
            <v>109129</v>
          </cell>
          <cell r="C26" t="str">
            <v>م</v>
          </cell>
        </row>
        <row r="27">
          <cell r="A27">
            <v>109249</v>
          </cell>
          <cell r="B27" t="str">
            <v>م</v>
          </cell>
          <cell r="C27" t="str">
            <v>م</v>
          </cell>
        </row>
        <row r="28">
          <cell r="A28">
            <v>109345</v>
          </cell>
        </row>
        <row r="29">
          <cell r="A29">
            <v>109497</v>
          </cell>
          <cell r="B29" t="str">
            <v>م</v>
          </cell>
          <cell r="C29" t="str">
            <v>م</v>
          </cell>
        </row>
        <row r="30">
          <cell r="A30">
            <v>110210</v>
          </cell>
        </row>
        <row r="31">
          <cell r="A31">
            <v>110537</v>
          </cell>
        </row>
        <row r="32">
          <cell r="A32">
            <v>110843</v>
          </cell>
        </row>
        <row r="33">
          <cell r="A33">
            <v>110972</v>
          </cell>
          <cell r="B33" t="str">
            <v>م</v>
          </cell>
          <cell r="C33" t="str">
            <v>م</v>
          </cell>
        </row>
        <row r="34">
          <cell r="A34">
            <v>111567</v>
          </cell>
          <cell r="C34" t="str">
            <v>م</v>
          </cell>
        </row>
        <row r="35">
          <cell r="A35">
            <v>111618</v>
          </cell>
        </row>
        <row r="36">
          <cell r="A36">
            <v>111866</v>
          </cell>
        </row>
        <row r="37">
          <cell r="A37">
            <v>112092</v>
          </cell>
          <cell r="B37" t="str">
            <v>م</v>
          </cell>
          <cell r="C37" t="str">
            <v>م</v>
          </cell>
        </row>
        <row r="38">
          <cell r="A38">
            <v>112188</v>
          </cell>
          <cell r="C38" t="str">
            <v>م</v>
          </cell>
        </row>
        <row r="39">
          <cell r="A39">
            <v>112192</v>
          </cell>
          <cell r="C39" t="str">
            <v>م</v>
          </cell>
        </row>
        <row r="40">
          <cell r="A40">
            <v>112344</v>
          </cell>
          <cell r="B40" t="str">
            <v>م</v>
          </cell>
          <cell r="C40" t="str">
            <v>م</v>
          </cell>
        </row>
        <row r="41">
          <cell r="A41">
            <v>112705</v>
          </cell>
        </row>
        <row r="42">
          <cell r="A42">
            <v>112762</v>
          </cell>
          <cell r="C42" t="str">
            <v>م</v>
          </cell>
        </row>
        <row r="43">
          <cell r="A43">
            <v>112940</v>
          </cell>
        </row>
        <row r="44">
          <cell r="A44">
            <v>112988</v>
          </cell>
        </row>
        <row r="45">
          <cell r="A45">
            <v>113082</v>
          </cell>
        </row>
        <row r="46">
          <cell r="A46">
            <v>113180</v>
          </cell>
          <cell r="B46" t="str">
            <v>م</v>
          </cell>
          <cell r="C46" t="str">
            <v>م</v>
          </cell>
        </row>
        <row r="47">
          <cell r="A47">
            <v>113342</v>
          </cell>
          <cell r="C47" t="str">
            <v>م</v>
          </cell>
        </row>
        <row r="48">
          <cell r="A48">
            <v>113546</v>
          </cell>
          <cell r="B48" t="str">
            <v>م</v>
          </cell>
          <cell r="C48" t="str">
            <v>م</v>
          </cell>
        </row>
        <row r="49">
          <cell r="A49">
            <v>113582</v>
          </cell>
          <cell r="B49" t="str">
            <v>م</v>
          </cell>
          <cell r="C49" t="str">
            <v>م</v>
          </cell>
        </row>
        <row r="50">
          <cell r="A50">
            <v>113665</v>
          </cell>
          <cell r="C50" t="str">
            <v>م</v>
          </cell>
        </row>
        <row r="51">
          <cell r="A51">
            <v>113686</v>
          </cell>
        </row>
        <row r="52">
          <cell r="A52">
            <v>113930</v>
          </cell>
        </row>
        <row r="53">
          <cell r="A53">
            <v>114357</v>
          </cell>
        </row>
        <row r="54">
          <cell r="A54">
            <v>114434</v>
          </cell>
          <cell r="B54" t="str">
            <v>م</v>
          </cell>
          <cell r="C54" t="str">
            <v>م</v>
          </cell>
        </row>
        <row r="55">
          <cell r="A55">
            <v>114448</v>
          </cell>
        </row>
        <row r="56">
          <cell r="A56">
            <v>114556</v>
          </cell>
          <cell r="B56" t="str">
            <v>م</v>
          </cell>
          <cell r="C56" t="str">
            <v>م</v>
          </cell>
        </row>
        <row r="57">
          <cell r="A57">
            <v>114625</v>
          </cell>
          <cell r="B57" t="str">
            <v>م</v>
          </cell>
          <cell r="C57" t="str">
            <v>م</v>
          </cell>
        </row>
        <row r="58">
          <cell r="A58">
            <v>115267</v>
          </cell>
        </row>
        <row r="59">
          <cell r="A59">
            <v>115286</v>
          </cell>
        </row>
        <row r="60">
          <cell r="A60">
            <v>115302</v>
          </cell>
          <cell r="C60" t="str">
            <v>م</v>
          </cell>
        </row>
        <row r="61">
          <cell r="A61">
            <v>115361</v>
          </cell>
        </row>
        <row r="62">
          <cell r="A62">
            <v>115515</v>
          </cell>
          <cell r="B62" t="str">
            <v>م</v>
          </cell>
          <cell r="C62" t="str">
            <v>م</v>
          </cell>
        </row>
        <row r="63">
          <cell r="A63">
            <v>115607</v>
          </cell>
        </row>
        <row r="64">
          <cell r="A64">
            <v>115621</v>
          </cell>
        </row>
        <row r="65">
          <cell r="A65">
            <v>115639</v>
          </cell>
          <cell r="B65" t="str">
            <v>م</v>
          </cell>
          <cell r="C65" t="str">
            <v>م</v>
          </cell>
        </row>
        <row r="66">
          <cell r="A66">
            <v>115895</v>
          </cell>
          <cell r="B66" t="str">
            <v>م</v>
          </cell>
          <cell r="C66" t="str">
            <v>م</v>
          </cell>
        </row>
        <row r="67">
          <cell r="A67">
            <v>115987</v>
          </cell>
          <cell r="B67" t="str">
            <v>م</v>
          </cell>
          <cell r="C67" t="str">
            <v>م</v>
          </cell>
        </row>
        <row r="68">
          <cell r="A68">
            <v>116058</v>
          </cell>
          <cell r="C68" t="str">
            <v>م</v>
          </cell>
        </row>
        <row r="69">
          <cell r="A69">
            <v>116059</v>
          </cell>
        </row>
        <row r="70">
          <cell r="A70">
            <v>116116</v>
          </cell>
        </row>
        <row r="71">
          <cell r="A71">
            <v>116325</v>
          </cell>
          <cell r="B71" t="str">
            <v>م</v>
          </cell>
          <cell r="C71" t="str">
            <v>م</v>
          </cell>
        </row>
        <row r="72">
          <cell r="A72">
            <v>116420</v>
          </cell>
        </row>
        <row r="73">
          <cell r="A73">
            <v>116433</v>
          </cell>
        </row>
        <row r="74">
          <cell r="A74">
            <v>116516</v>
          </cell>
          <cell r="B74" t="str">
            <v>م</v>
          </cell>
          <cell r="C74" t="str">
            <v>م</v>
          </cell>
        </row>
        <row r="75">
          <cell r="A75">
            <v>116564</v>
          </cell>
          <cell r="C75" t="str">
            <v>م</v>
          </cell>
        </row>
        <row r="76">
          <cell r="A76">
            <v>116621</v>
          </cell>
        </row>
        <row r="77">
          <cell r="A77">
            <v>116755</v>
          </cell>
          <cell r="B77" t="str">
            <v>م</v>
          </cell>
          <cell r="C77" t="str">
            <v>م</v>
          </cell>
        </row>
        <row r="78">
          <cell r="A78">
            <v>116783</v>
          </cell>
          <cell r="B78" t="str">
            <v>م</v>
          </cell>
          <cell r="C78" t="str">
            <v>م</v>
          </cell>
        </row>
        <row r="79">
          <cell r="A79">
            <v>116793</v>
          </cell>
          <cell r="B79" t="str">
            <v>م</v>
          </cell>
          <cell r="C79" t="str">
            <v>م</v>
          </cell>
        </row>
        <row r="80">
          <cell r="A80">
            <v>116809</v>
          </cell>
          <cell r="B80" t="str">
            <v>م</v>
          </cell>
          <cell r="C80" t="str">
            <v>م</v>
          </cell>
        </row>
        <row r="81">
          <cell r="A81">
            <v>116848</v>
          </cell>
        </row>
        <row r="82">
          <cell r="A82">
            <v>116859</v>
          </cell>
        </row>
        <row r="83">
          <cell r="A83">
            <v>116865</v>
          </cell>
        </row>
        <row r="84">
          <cell r="A84">
            <v>116925</v>
          </cell>
          <cell r="B84" t="str">
            <v>م</v>
          </cell>
          <cell r="C84" t="str">
            <v>م</v>
          </cell>
        </row>
        <row r="85">
          <cell r="A85">
            <v>116939</v>
          </cell>
          <cell r="B85" t="str">
            <v>م</v>
          </cell>
          <cell r="C85" t="str">
            <v>م</v>
          </cell>
        </row>
        <row r="86">
          <cell r="A86">
            <v>117086</v>
          </cell>
          <cell r="B86" t="str">
            <v>م</v>
          </cell>
          <cell r="C86" t="str">
            <v>م</v>
          </cell>
        </row>
        <row r="87">
          <cell r="A87">
            <v>117101</v>
          </cell>
          <cell r="B87" t="str">
            <v>م</v>
          </cell>
          <cell r="C87" t="str">
            <v>م</v>
          </cell>
        </row>
        <row r="88">
          <cell r="A88">
            <v>117215</v>
          </cell>
          <cell r="B88" t="str">
            <v>م</v>
          </cell>
          <cell r="C88" t="str">
            <v>م</v>
          </cell>
        </row>
        <row r="89">
          <cell r="A89">
            <v>117326</v>
          </cell>
          <cell r="B89" t="str">
            <v>م</v>
          </cell>
          <cell r="C89" t="str">
            <v>م</v>
          </cell>
        </row>
        <row r="90">
          <cell r="A90">
            <v>117464</v>
          </cell>
          <cell r="B90" t="str">
            <v>م</v>
          </cell>
          <cell r="C90" t="str">
            <v>م</v>
          </cell>
        </row>
        <row r="91">
          <cell r="A91">
            <v>117591</v>
          </cell>
          <cell r="C91" t="str">
            <v>م</v>
          </cell>
        </row>
        <row r="92">
          <cell r="A92">
            <v>117657</v>
          </cell>
        </row>
        <row r="93">
          <cell r="A93">
            <v>117665</v>
          </cell>
          <cell r="C93" t="str">
            <v>م</v>
          </cell>
        </row>
        <row r="94">
          <cell r="A94">
            <v>117728</v>
          </cell>
          <cell r="B94" t="str">
            <v>م</v>
          </cell>
          <cell r="C94" t="str">
            <v>م</v>
          </cell>
        </row>
        <row r="95">
          <cell r="A95">
            <v>117740</v>
          </cell>
          <cell r="B95" t="str">
            <v>م</v>
          </cell>
          <cell r="C95" t="str">
            <v>م</v>
          </cell>
        </row>
        <row r="96">
          <cell r="A96">
            <v>117779</v>
          </cell>
        </row>
        <row r="97">
          <cell r="A97">
            <v>117784</v>
          </cell>
          <cell r="B97" t="str">
            <v>م</v>
          </cell>
          <cell r="C97" t="str">
            <v>م</v>
          </cell>
        </row>
        <row r="98">
          <cell r="A98">
            <v>117856</v>
          </cell>
        </row>
        <row r="99">
          <cell r="A99">
            <v>117945</v>
          </cell>
          <cell r="B99" t="str">
            <v>م</v>
          </cell>
          <cell r="C99" t="str">
            <v>م</v>
          </cell>
        </row>
        <row r="100">
          <cell r="A100">
            <v>117986</v>
          </cell>
          <cell r="B100" t="str">
            <v>م</v>
          </cell>
          <cell r="C100" t="str">
            <v>م</v>
          </cell>
        </row>
        <row r="101">
          <cell r="A101">
            <v>118045</v>
          </cell>
        </row>
        <row r="102">
          <cell r="A102">
            <v>118119</v>
          </cell>
        </row>
        <row r="103">
          <cell r="A103">
            <v>118136</v>
          </cell>
          <cell r="B103" t="str">
            <v>م</v>
          </cell>
          <cell r="C103" t="str">
            <v>م</v>
          </cell>
        </row>
        <row r="104">
          <cell r="A104">
            <v>118182</v>
          </cell>
        </row>
        <row r="105">
          <cell r="A105">
            <v>118215</v>
          </cell>
          <cell r="B105" t="str">
            <v>م</v>
          </cell>
          <cell r="C105" t="str">
            <v>م</v>
          </cell>
        </row>
        <row r="106">
          <cell r="A106">
            <v>118222</v>
          </cell>
          <cell r="C106" t="str">
            <v>م</v>
          </cell>
        </row>
        <row r="107">
          <cell r="A107">
            <v>118285</v>
          </cell>
        </row>
        <row r="108">
          <cell r="A108">
            <v>118306</v>
          </cell>
          <cell r="B108" t="str">
            <v>م</v>
          </cell>
          <cell r="C108" t="str">
            <v>م</v>
          </cell>
        </row>
        <row r="109">
          <cell r="A109">
            <v>118374</v>
          </cell>
          <cell r="B109" t="str">
            <v>م</v>
          </cell>
          <cell r="C109" t="str">
            <v>م</v>
          </cell>
        </row>
        <row r="110">
          <cell r="A110">
            <v>118538</v>
          </cell>
          <cell r="B110" t="str">
            <v>م</v>
          </cell>
          <cell r="C110" t="str">
            <v>م</v>
          </cell>
        </row>
        <row r="111">
          <cell r="A111">
            <v>118597</v>
          </cell>
          <cell r="B111" t="str">
            <v>م</v>
          </cell>
          <cell r="C111" t="str">
            <v>م</v>
          </cell>
        </row>
        <row r="112">
          <cell r="A112">
            <v>118606</v>
          </cell>
          <cell r="B112" t="str">
            <v>م</v>
          </cell>
          <cell r="C112" t="str">
            <v>م</v>
          </cell>
        </row>
        <row r="113">
          <cell r="A113">
            <v>118608</v>
          </cell>
        </row>
        <row r="114">
          <cell r="A114">
            <v>118614</v>
          </cell>
          <cell r="B114" t="str">
            <v>م</v>
          </cell>
          <cell r="C114" t="str">
            <v>م</v>
          </cell>
        </row>
        <row r="115">
          <cell r="A115">
            <v>118637</v>
          </cell>
        </row>
        <row r="116">
          <cell r="A116">
            <v>118652</v>
          </cell>
        </row>
        <row r="117">
          <cell r="A117">
            <v>118696</v>
          </cell>
        </row>
        <row r="118">
          <cell r="A118">
            <v>118713</v>
          </cell>
        </row>
        <row r="119">
          <cell r="A119">
            <v>118725</v>
          </cell>
        </row>
        <row r="120">
          <cell r="A120">
            <v>118730</v>
          </cell>
          <cell r="B120" t="str">
            <v>م</v>
          </cell>
          <cell r="C120" t="str">
            <v>م</v>
          </cell>
        </row>
        <row r="121">
          <cell r="A121">
            <v>118804</v>
          </cell>
        </row>
        <row r="122">
          <cell r="A122">
            <v>118817</v>
          </cell>
          <cell r="C122" t="str">
            <v>م</v>
          </cell>
        </row>
        <row r="123">
          <cell r="A123">
            <v>118820</v>
          </cell>
          <cell r="B123" t="str">
            <v>م</v>
          </cell>
          <cell r="C123" t="str">
            <v>م</v>
          </cell>
        </row>
        <row r="124">
          <cell r="A124">
            <v>118845</v>
          </cell>
          <cell r="B124" t="str">
            <v>م</v>
          </cell>
          <cell r="C124" t="str">
            <v>م</v>
          </cell>
        </row>
        <row r="125">
          <cell r="A125">
            <v>118851</v>
          </cell>
        </row>
        <row r="126">
          <cell r="A126">
            <v>118852</v>
          </cell>
          <cell r="B126" t="str">
            <v>م</v>
          </cell>
          <cell r="C126" t="str">
            <v>م</v>
          </cell>
        </row>
        <row r="127">
          <cell r="A127">
            <v>118882</v>
          </cell>
          <cell r="C127" t="str">
            <v>م</v>
          </cell>
        </row>
        <row r="128">
          <cell r="A128">
            <v>118892</v>
          </cell>
          <cell r="C128" t="str">
            <v>م</v>
          </cell>
        </row>
        <row r="129">
          <cell r="A129">
            <v>118902</v>
          </cell>
        </row>
        <row r="130">
          <cell r="A130">
            <v>118918</v>
          </cell>
          <cell r="C130" t="str">
            <v>م</v>
          </cell>
        </row>
        <row r="131">
          <cell r="A131">
            <v>118928</v>
          </cell>
          <cell r="C131" t="str">
            <v>م</v>
          </cell>
        </row>
        <row r="132">
          <cell r="A132">
            <v>118938</v>
          </cell>
        </row>
        <row r="133">
          <cell r="A133">
            <v>118941</v>
          </cell>
        </row>
        <row r="134">
          <cell r="A134">
            <v>118947</v>
          </cell>
        </row>
        <row r="135">
          <cell r="A135">
            <v>118951</v>
          </cell>
        </row>
        <row r="136">
          <cell r="A136">
            <v>118952</v>
          </cell>
          <cell r="B136" t="str">
            <v>م</v>
          </cell>
          <cell r="C136" t="str">
            <v>م</v>
          </cell>
        </row>
        <row r="137">
          <cell r="A137">
            <v>118955</v>
          </cell>
        </row>
        <row r="138">
          <cell r="A138">
            <v>118980</v>
          </cell>
          <cell r="B138" t="str">
            <v>م</v>
          </cell>
          <cell r="C138" t="str">
            <v>م</v>
          </cell>
        </row>
        <row r="139">
          <cell r="A139">
            <v>118994</v>
          </cell>
        </row>
        <row r="140">
          <cell r="A140">
            <v>119024</v>
          </cell>
        </row>
        <row r="141">
          <cell r="A141">
            <v>119038</v>
          </cell>
        </row>
        <row r="142">
          <cell r="A142">
            <v>119047</v>
          </cell>
        </row>
        <row r="143">
          <cell r="A143">
            <v>119048</v>
          </cell>
          <cell r="B143" t="str">
            <v>م</v>
          </cell>
          <cell r="C143" t="str">
            <v>م</v>
          </cell>
        </row>
        <row r="144">
          <cell r="A144">
            <v>119059</v>
          </cell>
          <cell r="B144" t="str">
            <v>م</v>
          </cell>
          <cell r="C144" t="str">
            <v>م</v>
          </cell>
        </row>
        <row r="145">
          <cell r="A145">
            <v>119077</v>
          </cell>
          <cell r="B145" t="str">
            <v>م</v>
          </cell>
          <cell r="C145" t="str">
            <v>م</v>
          </cell>
        </row>
        <row r="146">
          <cell r="A146">
            <v>119082</v>
          </cell>
        </row>
        <row r="147">
          <cell r="A147">
            <v>119084</v>
          </cell>
        </row>
        <row r="148">
          <cell r="A148">
            <v>119087</v>
          </cell>
          <cell r="B148" t="str">
            <v>م</v>
          </cell>
          <cell r="C148" t="str">
            <v>م</v>
          </cell>
        </row>
        <row r="149">
          <cell r="A149">
            <v>119097</v>
          </cell>
          <cell r="B149" t="str">
            <v>م</v>
          </cell>
          <cell r="C149" t="str">
            <v>م</v>
          </cell>
        </row>
        <row r="150">
          <cell r="A150">
            <v>119117</v>
          </cell>
        </row>
        <row r="151">
          <cell r="A151">
            <v>119118</v>
          </cell>
          <cell r="B151" t="str">
            <v>م</v>
          </cell>
          <cell r="C151" t="str">
            <v>م</v>
          </cell>
        </row>
        <row r="152">
          <cell r="A152">
            <v>119123</v>
          </cell>
        </row>
        <row r="153">
          <cell r="A153">
            <v>119155</v>
          </cell>
        </row>
        <row r="154">
          <cell r="A154">
            <v>119171</v>
          </cell>
        </row>
        <row r="155">
          <cell r="A155">
            <v>119205</v>
          </cell>
        </row>
        <row r="156">
          <cell r="A156">
            <v>119212</v>
          </cell>
        </row>
        <row r="157">
          <cell r="A157">
            <v>119233</v>
          </cell>
          <cell r="B157" t="str">
            <v>م</v>
          </cell>
          <cell r="C157" t="str">
            <v>م</v>
          </cell>
        </row>
        <row r="158">
          <cell r="A158">
            <v>119315</v>
          </cell>
          <cell r="B158" t="str">
            <v>م</v>
          </cell>
          <cell r="C158" t="str">
            <v>م</v>
          </cell>
        </row>
        <row r="159">
          <cell r="A159">
            <v>119409</v>
          </cell>
          <cell r="B159" t="str">
            <v>م</v>
          </cell>
          <cell r="C159" t="str">
            <v>م</v>
          </cell>
        </row>
        <row r="160">
          <cell r="A160">
            <v>119420</v>
          </cell>
          <cell r="B160" t="str">
            <v>م</v>
          </cell>
          <cell r="C160" t="str">
            <v>م</v>
          </cell>
        </row>
        <row r="161">
          <cell r="A161">
            <v>119451</v>
          </cell>
          <cell r="B161" t="str">
            <v>م</v>
          </cell>
          <cell r="C161" t="str">
            <v>م</v>
          </cell>
        </row>
        <row r="162">
          <cell r="A162">
            <v>119452</v>
          </cell>
        </row>
        <row r="163">
          <cell r="A163">
            <v>119463</v>
          </cell>
        </row>
        <row r="164">
          <cell r="A164">
            <v>119466</v>
          </cell>
          <cell r="B164" t="str">
            <v>م</v>
          </cell>
          <cell r="C164" t="str">
            <v>م</v>
          </cell>
        </row>
        <row r="165">
          <cell r="A165">
            <v>119509</v>
          </cell>
          <cell r="C165" t="str">
            <v>م</v>
          </cell>
        </row>
        <row r="166">
          <cell r="A166">
            <v>119513</v>
          </cell>
          <cell r="B166" t="str">
            <v>م</v>
          </cell>
          <cell r="C166" t="str">
            <v>م</v>
          </cell>
        </row>
        <row r="167">
          <cell r="A167">
            <v>119546</v>
          </cell>
          <cell r="B167" t="str">
            <v>م</v>
          </cell>
          <cell r="C167" t="str">
            <v>م</v>
          </cell>
        </row>
        <row r="168">
          <cell r="A168">
            <v>119572</v>
          </cell>
          <cell r="B168" t="str">
            <v>م</v>
          </cell>
          <cell r="C168" t="str">
            <v>م</v>
          </cell>
        </row>
        <row r="169">
          <cell r="A169">
            <v>119574</v>
          </cell>
        </row>
        <row r="170">
          <cell r="A170">
            <v>119581</v>
          </cell>
          <cell r="C170" t="str">
            <v>م</v>
          </cell>
        </row>
        <row r="171">
          <cell r="A171">
            <v>119618</v>
          </cell>
          <cell r="B171" t="str">
            <v>م</v>
          </cell>
          <cell r="C171" t="str">
            <v>م</v>
          </cell>
        </row>
        <row r="172">
          <cell r="A172">
            <v>119635</v>
          </cell>
          <cell r="C172" t="str">
            <v>م</v>
          </cell>
        </row>
        <row r="173">
          <cell r="A173">
            <v>119675</v>
          </cell>
          <cell r="B173" t="str">
            <v>م</v>
          </cell>
          <cell r="C173" t="str">
            <v>م</v>
          </cell>
        </row>
        <row r="174">
          <cell r="A174">
            <v>119683</v>
          </cell>
        </row>
        <row r="175">
          <cell r="A175">
            <v>119684</v>
          </cell>
          <cell r="B175" t="str">
            <v>م</v>
          </cell>
          <cell r="C175" t="str">
            <v>م</v>
          </cell>
        </row>
        <row r="176">
          <cell r="A176">
            <v>119708</v>
          </cell>
          <cell r="B176" t="str">
            <v>م</v>
          </cell>
          <cell r="C176" t="str">
            <v>م</v>
          </cell>
        </row>
        <row r="177">
          <cell r="A177">
            <v>119726</v>
          </cell>
        </row>
        <row r="178">
          <cell r="A178">
            <v>119734</v>
          </cell>
        </row>
        <row r="179">
          <cell r="A179">
            <v>119749</v>
          </cell>
          <cell r="B179" t="str">
            <v>م</v>
          </cell>
          <cell r="C179" t="str">
            <v>م</v>
          </cell>
        </row>
        <row r="180">
          <cell r="A180">
            <v>119798</v>
          </cell>
          <cell r="C180" t="str">
            <v>م</v>
          </cell>
        </row>
        <row r="181">
          <cell r="A181">
            <v>119801</v>
          </cell>
          <cell r="B181" t="str">
            <v>م</v>
          </cell>
          <cell r="C181" t="str">
            <v>م</v>
          </cell>
        </row>
        <row r="182">
          <cell r="A182">
            <v>119810</v>
          </cell>
        </row>
        <row r="183">
          <cell r="A183">
            <v>119823</v>
          </cell>
          <cell r="B183" t="str">
            <v>م</v>
          </cell>
          <cell r="C183" t="str">
            <v>م</v>
          </cell>
        </row>
        <row r="184">
          <cell r="A184">
            <v>119903</v>
          </cell>
          <cell r="B184" t="str">
            <v>م</v>
          </cell>
          <cell r="C184" t="str">
            <v>م</v>
          </cell>
        </row>
        <row r="185">
          <cell r="A185">
            <v>119916</v>
          </cell>
        </row>
        <row r="186">
          <cell r="A186">
            <v>119917</v>
          </cell>
          <cell r="B186" t="str">
            <v>م</v>
          </cell>
          <cell r="C186" t="str">
            <v>م</v>
          </cell>
        </row>
        <row r="187">
          <cell r="A187">
            <v>119946</v>
          </cell>
          <cell r="B187" t="str">
            <v>م</v>
          </cell>
          <cell r="C187" t="str">
            <v>م</v>
          </cell>
        </row>
        <row r="188">
          <cell r="A188">
            <v>119990</v>
          </cell>
        </row>
        <row r="189">
          <cell r="A189">
            <v>119999</v>
          </cell>
          <cell r="B189" t="str">
            <v>م</v>
          </cell>
          <cell r="C189" t="str">
            <v>م</v>
          </cell>
        </row>
        <row r="190">
          <cell r="A190">
            <v>120015</v>
          </cell>
          <cell r="B190" t="str">
            <v>م</v>
          </cell>
          <cell r="C190" t="str">
            <v>م</v>
          </cell>
        </row>
        <row r="191">
          <cell r="A191">
            <v>120037</v>
          </cell>
        </row>
        <row r="192">
          <cell r="A192">
            <v>120052</v>
          </cell>
        </row>
        <row r="193">
          <cell r="A193">
            <v>120067</v>
          </cell>
        </row>
        <row r="194">
          <cell r="A194">
            <v>120086</v>
          </cell>
        </row>
        <row r="195">
          <cell r="A195">
            <v>120093</v>
          </cell>
        </row>
        <row r="196">
          <cell r="A196">
            <v>120100</v>
          </cell>
        </row>
        <row r="197">
          <cell r="A197">
            <v>120103</v>
          </cell>
        </row>
        <row r="198">
          <cell r="A198">
            <v>120164</v>
          </cell>
          <cell r="C198" t="str">
            <v>م</v>
          </cell>
        </row>
        <row r="199">
          <cell r="A199">
            <v>120166</v>
          </cell>
        </row>
        <row r="200">
          <cell r="A200">
            <v>120182</v>
          </cell>
        </row>
        <row r="201">
          <cell r="A201">
            <v>120209</v>
          </cell>
          <cell r="B201" t="str">
            <v>م</v>
          </cell>
          <cell r="C201" t="str">
            <v>م</v>
          </cell>
        </row>
        <row r="202">
          <cell r="A202">
            <v>120237</v>
          </cell>
        </row>
        <row r="203">
          <cell r="A203">
            <v>120241</v>
          </cell>
          <cell r="B203" t="str">
            <v>م</v>
          </cell>
          <cell r="C203" t="str">
            <v>م</v>
          </cell>
        </row>
        <row r="204">
          <cell r="A204">
            <v>120282</v>
          </cell>
        </row>
        <row r="205">
          <cell r="A205">
            <v>120303</v>
          </cell>
          <cell r="B205" t="str">
            <v>م</v>
          </cell>
          <cell r="C205" t="str">
            <v>م</v>
          </cell>
        </row>
        <row r="206">
          <cell r="A206">
            <v>120310</v>
          </cell>
          <cell r="B206" t="str">
            <v>م</v>
          </cell>
          <cell r="C206" t="str">
            <v>م</v>
          </cell>
        </row>
        <row r="207">
          <cell r="A207">
            <v>120324</v>
          </cell>
          <cell r="B207" t="str">
            <v>م</v>
          </cell>
          <cell r="C207" t="str">
            <v>م</v>
          </cell>
        </row>
        <row r="208">
          <cell r="A208">
            <v>120360</v>
          </cell>
          <cell r="B208" t="str">
            <v>م</v>
          </cell>
          <cell r="C208" t="str">
            <v>م</v>
          </cell>
        </row>
        <row r="209">
          <cell r="A209">
            <v>120363</v>
          </cell>
        </row>
        <row r="210">
          <cell r="A210">
            <v>120386</v>
          </cell>
          <cell r="B210" t="str">
            <v>م</v>
          </cell>
          <cell r="C210" t="str">
            <v>م</v>
          </cell>
        </row>
        <row r="211">
          <cell r="A211">
            <v>120409</v>
          </cell>
          <cell r="B211" t="str">
            <v>م</v>
          </cell>
          <cell r="C211" t="str">
            <v>م</v>
          </cell>
        </row>
        <row r="212">
          <cell r="A212">
            <v>120421</v>
          </cell>
        </row>
        <row r="213">
          <cell r="A213">
            <v>120428</v>
          </cell>
          <cell r="C213" t="str">
            <v>م</v>
          </cell>
        </row>
        <row r="214">
          <cell r="A214">
            <v>120480</v>
          </cell>
          <cell r="B214" t="str">
            <v>م</v>
          </cell>
          <cell r="C214" t="str">
            <v>م</v>
          </cell>
        </row>
        <row r="215">
          <cell r="A215">
            <v>120484</v>
          </cell>
        </row>
        <row r="216">
          <cell r="A216">
            <v>120487</v>
          </cell>
          <cell r="C216" t="str">
            <v>م</v>
          </cell>
        </row>
        <row r="217">
          <cell r="A217">
            <v>120492</v>
          </cell>
          <cell r="C217" t="str">
            <v>م</v>
          </cell>
        </row>
        <row r="218">
          <cell r="A218">
            <v>120495</v>
          </cell>
        </row>
        <row r="219">
          <cell r="A219">
            <v>120515</v>
          </cell>
        </row>
        <row r="220">
          <cell r="A220">
            <v>120517</v>
          </cell>
          <cell r="C220" t="str">
            <v>م</v>
          </cell>
        </row>
        <row r="221">
          <cell r="A221">
            <v>120533</v>
          </cell>
        </row>
        <row r="222">
          <cell r="A222">
            <v>120539</v>
          </cell>
        </row>
        <row r="223">
          <cell r="A223">
            <v>120540</v>
          </cell>
          <cell r="C223" t="str">
            <v>م</v>
          </cell>
        </row>
        <row r="224">
          <cell r="A224">
            <v>120578</v>
          </cell>
        </row>
        <row r="225">
          <cell r="A225">
            <v>120588</v>
          </cell>
        </row>
        <row r="226">
          <cell r="A226">
            <v>120589</v>
          </cell>
        </row>
        <row r="227">
          <cell r="A227">
            <v>120590</v>
          </cell>
        </row>
        <row r="228">
          <cell r="A228">
            <v>120604</v>
          </cell>
          <cell r="C228" t="str">
            <v>م</v>
          </cell>
        </row>
        <row r="229">
          <cell r="A229">
            <v>120615</v>
          </cell>
        </row>
        <row r="230">
          <cell r="A230">
            <v>120616</v>
          </cell>
        </row>
        <row r="231">
          <cell r="A231">
            <v>120626</v>
          </cell>
          <cell r="B231" t="str">
            <v>م</v>
          </cell>
          <cell r="C231" t="str">
            <v>م</v>
          </cell>
        </row>
        <row r="232">
          <cell r="A232">
            <v>120633</v>
          </cell>
          <cell r="B232" t="str">
            <v>م</v>
          </cell>
          <cell r="C232" t="str">
            <v>م</v>
          </cell>
        </row>
        <row r="233">
          <cell r="A233">
            <v>120647</v>
          </cell>
          <cell r="C233" t="str">
            <v>م</v>
          </cell>
        </row>
        <row r="234">
          <cell r="A234">
            <v>120662</v>
          </cell>
          <cell r="B234" t="str">
            <v>م</v>
          </cell>
          <cell r="C234" t="str">
            <v>م</v>
          </cell>
        </row>
        <row r="235">
          <cell r="A235">
            <v>120684</v>
          </cell>
        </row>
        <row r="236">
          <cell r="A236">
            <v>120691</v>
          </cell>
          <cell r="B236" t="str">
            <v>م</v>
          </cell>
          <cell r="C236" t="str">
            <v>م</v>
          </cell>
        </row>
        <row r="237">
          <cell r="A237">
            <v>120702</v>
          </cell>
        </row>
        <row r="238">
          <cell r="A238">
            <v>120706</v>
          </cell>
          <cell r="C238" t="str">
            <v>م</v>
          </cell>
        </row>
        <row r="239">
          <cell r="A239">
            <v>120712</v>
          </cell>
          <cell r="C239" t="str">
            <v>م</v>
          </cell>
        </row>
        <row r="240">
          <cell r="A240">
            <v>120725</v>
          </cell>
          <cell r="B240" t="str">
            <v>م</v>
          </cell>
          <cell r="C240" t="str">
            <v>م</v>
          </cell>
        </row>
        <row r="241">
          <cell r="A241">
            <v>120735</v>
          </cell>
        </row>
        <row r="242">
          <cell r="A242">
            <v>120740</v>
          </cell>
          <cell r="B242" t="str">
            <v>م</v>
          </cell>
          <cell r="C242" t="str">
            <v>م</v>
          </cell>
        </row>
        <row r="243">
          <cell r="A243">
            <v>120746</v>
          </cell>
        </row>
        <row r="244">
          <cell r="A244">
            <v>120749</v>
          </cell>
        </row>
        <row r="245">
          <cell r="A245">
            <v>120752</v>
          </cell>
          <cell r="B245" t="str">
            <v>م</v>
          </cell>
          <cell r="C245" t="str">
            <v>م</v>
          </cell>
        </row>
        <row r="246">
          <cell r="A246">
            <v>120753</v>
          </cell>
          <cell r="C246" t="str">
            <v>م</v>
          </cell>
        </row>
        <row r="247">
          <cell r="A247">
            <v>120764</v>
          </cell>
          <cell r="B247" t="str">
            <v>م</v>
          </cell>
          <cell r="C247" t="str">
            <v>م</v>
          </cell>
        </row>
        <row r="248">
          <cell r="A248">
            <v>120772</v>
          </cell>
          <cell r="B248" t="str">
            <v>م</v>
          </cell>
          <cell r="C248" t="str">
            <v>م</v>
          </cell>
        </row>
        <row r="249">
          <cell r="A249">
            <v>120780</v>
          </cell>
        </row>
        <row r="250">
          <cell r="A250">
            <v>120791</v>
          </cell>
          <cell r="B250" t="str">
            <v>م</v>
          </cell>
          <cell r="C250" t="str">
            <v>م</v>
          </cell>
        </row>
        <row r="251">
          <cell r="A251">
            <v>120795</v>
          </cell>
        </row>
        <row r="252">
          <cell r="A252">
            <v>120826</v>
          </cell>
          <cell r="B252" t="str">
            <v>م</v>
          </cell>
          <cell r="C252" t="str">
            <v>م</v>
          </cell>
        </row>
        <row r="253">
          <cell r="A253">
            <v>120829</v>
          </cell>
          <cell r="B253" t="str">
            <v>م</v>
          </cell>
          <cell r="C253" t="str">
            <v>م</v>
          </cell>
        </row>
        <row r="254">
          <cell r="A254">
            <v>120831</v>
          </cell>
          <cell r="B254" t="str">
            <v>م</v>
          </cell>
          <cell r="C254" t="str">
            <v>م</v>
          </cell>
        </row>
        <row r="255">
          <cell r="A255">
            <v>120833</v>
          </cell>
          <cell r="B255" t="str">
            <v>م</v>
          </cell>
          <cell r="C255" t="str">
            <v>م</v>
          </cell>
        </row>
        <row r="256">
          <cell r="A256">
            <v>120836</v>
          </cell>
          <cell r="B256" t="str">
            <v>م</v>
          </cell>
          <cell r="C256" t="str">
            <v>م</v>
          </cell>
        </row>
        <row r="257">
          <cell r="A257">
            <v>120880</v>
          </cell>
        </row>
        <row r="258">
          <cell r="A258">
            <v>120918</v>
          </cell>
          <cell r="B258" t="str">
            <v>م</v>
          </cell>
          <cell r="C258" t="str">
            <v>م</v>
          </cell>
        </row>
        <row r="259">
          <cell r="A259">
            <v>120932</v>
          </cell>
          <cell r="C259" t="str">
            <v>م</v>
          </cell>
        </row>
        <row r="260">
          <cell r="A260">
            <v>120933</v>
          </cell>
        </row>
        <row r="261">
          <cell r="A261">
            <v>120940</v>
          </cell>
          <cell r="B261" t="str">
            <v>م</v>
          </cell>
          <cell r="C261" t="str">
            <v>م</v>
          </cell>
        </row>
        <row r="262">
          <cell r="A262">
            <v>120944</v>
          </cell>
          <cell r="B262" t="str">
            <v>م</v>
          </cell>
          <cell r="C262" t="str">
            <v>م</v>
          </cell>
        </row>
        <row r="263">
          <cell r="A263">
            <v>120946</v>
          </cell>
          <cell r="C263" t="str">
            <v>م</v>
          </cell>
        </row>
        <row r="264">
          <cell r="A264">
            <v>120947</v>
          </cell>
          <cell r="C264" t="str">
            <v>م</v>
          </cell>
        </row>
        <row r="265">
          <cell r="A265">
            <v>120956</v>
          </cell>
        </row>
        <row r="266">
          <cell r="A266">
            <v>120960</v>
          </cell>
          <cell r="B266" t="str">
            <v>م</v>
          </cell>
          <cell r="C266" t="str">
            <v>م</v>
          </cell>
        </row>
        <row r="267">
          <cell r="A267">
            <v>120962</v>
          </cell>
          <cell r="C267" t="str">
            <v>م</v>
          </cell>
        </row>
        <row r="268">
          <cell r="A268">
            <v>120965</v>
          </cell>
          <cell r="C268" t="str">
            <v>م</v>
          </cell>
        </row>
        <row r="269">
          <cell r="A269">
            <v>120974</v>
          </cell>
          <cell r="B269" t="str">
            <v>م</v>
          </cell>
          <cell r="C269" t="str">
            <v>م</v>
          </cell>
        </row>
        <row r="270">
          <cell r="A270">
            <v>120978</v>
          </cell>
          <cell r="B270" t="str">
            <v>م</v>
          </cell>
          <cell r="C270" t="str">
            <v>م</v>
          </cell>
        </row>
        <row r="271">
          <cell r="A271">
            <v>120980</v>
          </cell>
          <cell r="B271" t="str">
            <v>م</v>
          </cell>
          <cell r="C271" t="str">
            <v>م</v>
          </cell>
        </row>
        <row r="272">
          <cell r="A272">
            <v>120982</v>
          </cell>
        </row>
        <row r="273">
          <cell r="A273">
            <v>120995</v>
          </cell>
        </row>
        <row r="274">
          <cell r="A274">
            <v>121001</v>
          </cell>
          <cell r="B274" t="str">
            <v>م</v>
          </cell>
          <cell r="C274" t="str">
            <v>م</v>
          </cell>
        </row>
        <row r="275">
          <cell r="A275">
            <v>121011</v>
          </cell>
        </row>
        <row r="276">
          <cell r="A276">
            <v>121012</v>
          </cell>
          <cell r="B276" t="str">
            <v>م</v>
          </cell>
          <cell r="C276" t="str">
            <v>م</v>
          </cell>
        </row>
        <row r="277">
          <cell r="A277">
            <v>121021</v>
          </cell>
          <cell r="B277" t="str">
            <v>م</v>
          </cell>
          <cell r="C277" t="str">
            <v>م</v>
          </cell>
        </row>
        <row r="278">
          <cell r="A278">
            <v>121030</v>
          </cell>
        </row>
        <row r="279">
          <cell r="A279">
            <v>121031</v>
          </cell>
          <cell r="B279" t="str">
            <v>م</v>
          </cell>
          <cell r="C279" t="str">
            <v>م</v>
          </cell>
        </row>
        <row r="280">
          <cell r="A280">
            <v>121044</v>
          </cell>
          <cell r="B280" t="str">
            <v>م</v>
          </cell>
          <cell r="C280" t="str">
            <v>م</v>
          </cell>
        </row>
        <row r="281">
          <cell r="A281">
            <v>121064</v>
          </cell>
          <cell r="B281" t="str">
            <v>م</v>
          </cell>
          <cell r="C281" t="str">
            <v>م</v>
          </cell>
        </row>
        <row r="282">
          <cell r="A282">
            <v>121071</v>
          </cell>
          <cell r="B282" t="str">
            <v>م</v>
          </cell>
          <cell r="C282" t="str">
            <v>م</v>
          </cell>
        </row>
        <row r="283">
          <cell r="A283">
            <v>121078</v>
          </cell>
          <cell r="B283" t="str">
            <v>م</v>
          </cell>
          <cell r="C283" t="str">
            <v>م</v>
          </cell>
        </row>
        <row r="284">
          <cell r="A284">
            <v>121089</v>
          </cell>
        </row>
        <row r="285">
          <cell r="A285">
            <v>121100</v>
          </cell>
          <cell r="B285" t="str">
            <v>م</v>
          </cell>
          <cell r="C285" t="str">
            <v>م</v>
          </cell>
        </row>
        <row r="286">
          <cell r="A286">
            <v>121101</v>
          </cell>
          <cell r="B286" t="str">
            <v>م</v>
          </cell>
          <cell r="C286" t="str">
            <v>م</v>
          </cell>
        </row>
        <row r="287">
          <cell r="A287">
            <v>121105</v>
          </cell>
          <cell r="C287" t="str">
            <v>م</v>
          </cell>
        </row>
        <row r="288">
          <cell r="A288">
            <v>121106</v>
          </cell>
        </row>
        <row r="289">
          <cell r="A289">
            <v>121107</v>
          </cell>
          <cell r="C289" t="str">
            <v>م</v>
          </cell>
        </row>
        <row r="290">
          <cell r="A290">
            <v>121110</v>
          </cell>
          <cell r="B290" t="str">
            <v>م</v>
          </cell>
          <cell r="C290" t="str">
            <v>م</v>
          </cell>
        </row>
        <row r="291">
          <cell r="A291">
            <v>121130</v>
          </cell>
          <cell r="B291" t="str">
            <v>م</v>
          </cell>
          <cell r="C291" t="str">
            <v>م</v>
          </cell>
        </row>
        <row r="292">
          <cell r="A292">
            <v>121141</v>
          </cell>
          <cell r="C292" t="str">
            <v>م</v>
          </cell>
        </row>
        <row r="293">
          <cell r="A293">
            <v>121144</v>
          </cell>
          <cell r="C293" t="str">
            <v>م</v>
          </cell>
        </row>
        <row r="294">
          <cell r="A294">
            <v>121146</v>
          </cell>
          <cell r="B294" t="str">
            <v>م</v>
          </cell>
          <cell r="C294" t="str">
            <v>م</v>
          </cell>
        </row>
        <row r="295">
          <cell r="A295">
            <v>121149</v>
          </cell>
          <cell r="B295" t="str">
            <v>م</v>
          </cell>
          <cell r="C295" t="str">
            <v>م</v>
          </cell>
        </row>
        <row r="296">
          <cell r="A296">
            <v>121159</v>
          </cell>
          <cell r="C296" t="str">
            <v>م</v>
          </cell>
        </row>
        <row r="297">
          <cell r="A297">
            <v>121165</v>
          </cell>
        </row>
        <row r="298">
          <cell r="A298">
            <v>121184</v>
          </cell>
        </row>
        <row r="299">
          <cell r="A299">
            <v>121190</v>
          </cell>
          <cell r="B299" t="str">
            <v>م</v>
          </cell>
          <cell r="C299" t="str">
            <v>م</v>
          </cell>
        </row>
        <row r="300">
          <cell r="A300">
            <v>121194</v>
          </cell>
          <cell r="B300" t="str">
            <v>م</v>
          </cell>
          <cell r="C300" t="str">
            <v>م</v>
          </cell>
        </row>
        <row r="301">
          <cell r="A301">
            <v>121199</v>
          </cell>
          <cell r="C301" t="str">
            <v>م</v>
          </cell>
        </row>
        <row r="302">
          <cell r="A302">
            <v>121203</v>
          </cell>
          <cell r="C302" t="str">
            <v>م</v>
          </cell>
        </row>
        <row r="303">
          <cell r="A303">
            <v>121221</v>
          </cell>
        </row>
        <row r="304">
          <cell r="A304">
            <v>121226</v>
          </cell>
          <cell r="B304" t="str">
            <v>م</v>
          </cell>
          <cell r="C304" t="str">
            <v>م</v>
          </cell>
        </row>
        <row r="305">
          <cell r="A305">
            <v>121228</v>
          </cell>
          <cell r="B305" t="str">
            <v>م</v>
          </cell>
          <cell r="C305" t="str">
            <v>م</v>
          </cell>
        </row>
        <row r="306">
          <cell r="A306">
            <v>121230</v>
          </cell>
          <cell r="B306" t="str">
            <v>م</v>
          </cell>
          <cell r="C306" t="str">
            <v>م</v>
          </cell>
        </row>
        <row r="307">
          <cell r="A307">
            <v>121240</v>
          </cell>
          <cell r="B307" t="str">
            <v>م</v>
          </cell>
          <cell r="C307" t="str">
            <v>م</v>
          </cell>
        </row>
        <row r="308">
          <cell r="A308">
            <v>121241</v>
          </cell>
          <cell r="B308" t="str">
            <v>م</v>
          </cell>
          <cell r="C308" t="str">
            <v>م</v>
          </cell>
        </row>
        <row r="309">
          <cell r="A309">
            <v>121245</v>
          </cell>
        </row>
        <row r="310">
          <cell r="A310">
            <v>121267</v>
          </cell>
          <cell r="B310" t="str">
            <v>م</v>
          </cell>
          <cell r="C310" t="str">
            <v>م</v>
          </cell>
        </row>
        <row r="311">
          <cell r="A311">
            <v>121281</v>
          </cell>
        </row>
        <row r="312">
          <cell r="A312">
            <v>121287</v>
          </cell>
          <cell r="B312" t="str">
            <v>م</v>
          </cell>
          <cell r="C312" t="str">
            <v>م</v>
          </cell>
        </row>
        <row r="313">
          <cell r="A313">
            <v>121295</v>
          </cell>
        </row>
        <row r="314">
          <cell r="A314">
            <v>121315</v>
          </cell>
          <cell r="B314" t="str">
            <v>م</v>
          </cell>
          <cell r="C314" t="str">
            <v>م</v>
          </cell>
        </row>
        <row r="315">
          <cell r="A315">
            <v>121350</v>
          </cell>
          <cell r="C315" t="str">
            <v>م</v>
          </cell>
        </row>
        <row r="316">
          <cell r="A316">
            <v>121383</v>
          </cell>
          <cell r="B316" t="str">
            <v>م</v>
          </cell>
          <cell r="C316" t="str">
            <v>م</v>
          </cell>
        </row>
        <row r="317">
          <cell r="A317">
            <v>121392</v>
          </cell>
        </row>
        <row r="318">
          <cell r="A318">
            <v>121411</v>
          </cell>
          <cell r="B318" t="str">
            <v>م</v>
          </cell>
          <cell r="C318" t="str">
            <v>م</v>
          </cell>
        </row>
        <row r="319">
          <cell r="A319">
            <v>121412</v>
          </cell>
          <cell r="C319" t="str">
            <v>م</v>
          </cell>
        </row>
        <row r="320">
          <cell r="A320">
            <v>121415</v>
          </cell>
        </row>
        <row r="321">
          <cell r="A321">
            <v>121441</v>
          </cell>
          <cell r="B321" t="str">
            <v>م</v>
          </cell>
          <cell r="C321" t="str">
            <v>م</v>
          </cell>
        </row>
        <row r="322">
          <cell r="A322">
            <v>121467</v>
          </cell>
        </row>
        <row r="323">
          <cell r="A323">
            <v>121469</v>
          </cell>
        </row>
        <row r="324">
          <cell r="A324">
            <v>121474</v>
          </cell>
          <cell r="B324" t="str">
            <v>م</v>
          </cell>
          <cell r="C324" t="str">
            <v>م</v>
          </cell>
        </row>
        <row r="325">
          <cell r="A325">
            <v>121489</v>
          </cell>
          <cell r="B325" t="str">
            <v>م</v>
          </cell>
          <cell r="C325" t="str">
            <v>م</v>
          </cell>
        </row>
        <row r="326">
          <cell r="A326">
            <v>121503</v>
          </cell>
          <cell r="C326" t="str">
            <v>م</v>
          </cell>
        </row>
        <row r="327">
          <cell r="A327">
            <v>121541</v>
          </cell>
          <cell r="B327" t="str">
            <v>م</v>
          </cell>
          <cell r="C327" t="str">
            <v>م</v>
          </cell>
        </row>
        <row r="328">
          <cell r="A328">
            <v>121543</v>
          </cell>
          <cell r="B328" t="str">
            <v>م</v>
          </cell>
          <cell r="C328" t="str">
            <v>م</v>
          </cell>
        </row>
        <row r="329">
          <cell r="A329">
            <v>121547</v>
          </cell>
          <cell r="B329" t="str">
            <v>م</v>
          </cell>
          <cell r="C329" t="str">
            <v>م</v>
          </cell>
        </row>
        <row r="330">
          <cell r="A330">
            <v>121557</v>
          </cell>
          <cell r="B330" t="str">
            <v>م</v>
          </cell>
          <cell r="C330" t="str">
            <v>م</v>
          </cell>
        </row>
        <row r="331">
          <cell r="A331">
            <v>121563</v>
          </cell>
          <cell r="B331" t="str">
            <v>م</v>
          </cell>
          <cell r="C331" t="str">
            <v>م</v>
          </cell>
        </row>
        <row r="332">
          <cell r="A332">
            <v>121574</v>
          </cell>
          <cell r="B332" t="str">
            <v>م</v>
          </cell>
          <cell r="C332" t="str">
            <v>م</v>
          </cell>
        </row>
        <row r="333">
          <cell r="A333">
            <v>121593</v>
          </cell>
          <cell r="B333" t="str">
            <v>م</v>
          </cell>
          <cell r="C333" t="str">
            <v>م</v>
          </cell>
        </row>
        <row r="334">
          <cell r="A334">
            <v>121599</v>
          </cell>
          <cell r="B334" t="str">
            <v>م</v>
          </cell>
          <cell r="C334" t="str">
            <v>م</v>
          </cell>
        </row>
        <row r="335">
          <cell r="A335">
            <v>121608</v>
          </cell>
          <cell r="B335" t="str">
            <v>م</v>
          </cell>
          <cell r="C335" t="str">
            <v>م</v>
          </cell>
        </row>
        <row r="336">
          <cell r="A336">
            <v>121618</v>
          </cell>
          <cell r="B336" t="str">
            <v>م</v>
          </cell>
          <cell r="C336" t="str">
            <v>م</v>
          </cell>
        </row>
        <row r="337">
          <cell r="A337">
            <v>121619</v>
          </cell>
          <cell r="B337" t="str">
            <v>م</v>
          </cell>
          <cell r="C337" t="str">
            <v>م</v>
          </cell>
        </row>
        <row r="338">
          <cell r="A338">
            <v>121625</v>
          </cell>
        </row>
        <row r="339">
          <cell r="A339">
            <v>121629</v>
          </cell>
          <cell r="B339" t="str">
            <v>م</v>
          </cell>
          <cell r="C339" t="str">
            <v>م</v>
          </cell>
        </row>
        <row r="340">
          <cell r="A340">
            <v>121635</v>
          </cell>
          <cell r="B340" t="str">
            <v>م</v>
          </cell>
          <cell r="C340" t="str">
            <v>م</v>
          </cell>
        </row>
        <row r="341">
          <cell r="A341">
            <v>121642</v>
          </cell>
          <cell r="C341" t="str">
            <v>م</v>
          </cell>
        </row>
        <row r="342">
          <cell r="A342">
            <v>121644</v>
          </cell>
          <cell r="B342" t="str">
            <v>م</v>
          </cell>
          <cell r="C342" t="str">
            <v>م</v>
          </cell>
        </row>
        <row r="343">
          <cell r="A343">
            <v>121659</v>
          </cell>
        </row>
        <row r="344">
          <cell r="A344">
            <v>121662</v>
          </cell>
          <cell r="B344" t="str">
            <v>م</v>
          </cell>
          <cell r="C344" t="str">
            <v>م</v>
          </cell>
        </row>
        <row r="345">
          <cell r="A345">
            <v>121663</v>
          </cell>
          <cell r="B345" t="str">
            <v>م</v>
          </cell>
          <cell r="C345" t="str">
            <v>م</v>
          </cell>
        </row>
        <row r="346">
          <cell r="A346">
            <v>121667</v>
          </cell>
          <cell r="B346" t="str">
            <v>م</v>
          </cell>
          <cell r="C346" t="str">
            <v>م</v>
          </cell>
        </row>
        <row r="347">
          <cell r="A347">
            <v>121679</v>
          </cell>
          <cell r="B347" t="str">
            <v>م</v>
          </cell>
          <cell r="C347" t="str">
            <v>م</v>
          </cell>
        </row>
        <row r="348">
          <cell r="A348">
            <v>121690</v>
          </cell>
          <cell r="B348" t="str">
            <v>م</v>
          </cell>
          <cell r="C348" t="str">
            <v>م</v>
          </cell>
        </row>
        <row r="349">
          <cell r="A349">
            <v>121698</v>
          </cell>
          <cell r="B349" t="str">
            <v>م</v>
          </cell>
          <cell r="C349" t="str">
            <v>م</v>
          </cell>
        </row>
        <row r="350">
          <cell r="A350">
            <v>121705</v>
          </cell>
          <cell r="B350" t="str">
            <v>م</v>
          </cell>
          <cell r="C350" t="str">
            <v>م</v>
          </cell>
        </row>
        <row r="351">
          <cell r="A351">
            <v>121708</v>
          </cell>
          <cell r="B351" t="str">
            <v>م</v>
          </cell>
          <cell r="C351" t="str">
            <v>م</v>
          </cell>
        </row>
        <row r="352">
          <cell r="A352">
            <v>121732</v>
          </cell>
          <cell r="B352" t="str">
            <v>م</v>
          </cell>
          <cell r="C352" t="str">
            <v>م</v>
          </cell>
        </row>
        <row r="353">
          <cell r="A353">
            <v>121735</v>
          </cell>
          <cell r="C353" t="str">
            <v>م</v>
          </cell>
        </row>
        <row r="354">
          <cell r="A354">
            <v>121752</v>
          </cell>
          <cell r="B354" t="str">
            <v>م</v>
          </cell>
          <cell r="C354" t="str">
            <v>م</v>
          </cell>
        </row>
        <row r="355">
          <cell r="A355">
            <v>121763</v>
          </cell>
          <cell r="B355" t="str">
            <v>م</v>
          </cell>
          <cell r="C355" t="str">
            <v>م</v>
          </cell>
        </row>
        <row r="356">
          <cell r="A356">
            <v>121766</v>
          </cell>
          <cell r="C356" t="str">
            <v>م</v>
          </cell>
        </row>
        <row r="357">
          <cell r="A357">
            <v>121771</v>
          </cell>
          <cell r="C357" t="str">
            <v>م</v>
          </cell>
        </row>
        <row r="358">
          <cell r="A358">
            <v>121790</v>
          </cell>
          <cell r="B358" t="str">
            <v>م</v>
          </cell>
          <cell r="C358" t="str">
            <v>م</v>
          </cell>
        </row>
        <row r="359">
          <cell r="A359">
            <v>121801</v>
          </cell>
          <cell r="B359" t="str">
            <v>م</v>
          </cell>
          <cell r="C359" t="str">
            <v>م</v>
          </cell>
        </row>
        <row r="360">
          <cell r="A360">
            <v>121803</v>
          </cell>
          <cell r="B360" t="str">
            <v>م</v>
          </cell>
          <cell r="C360" t="str">
            <v>م</v>
          </cell>
        </row>
        <row r="361">
          <cell r="A361">
            <v>121805</v>
          </cell>
          <cell r="B361" t="str">
            <v>م</v>
          </cell>
          <cell r="C361" t="str">
            <v>م</v>
          </cell>
        </row>
        <row r="362">
          <cell r="A362">
            <v>121813</v>
          </cell>
          <cell r="B362" t="str">
            <v>م</v>
          </cell>
          <cell r="C362" t="str">
            <v>م</v>
          </cell>
        </row>
        <row r="363">
          <cell r="A363">
            <v>121828</v>
          </cell>
          <cell r="B363" t="str">
            <v>م</v>
          </cell>
          <cell r="C363" t="str">
            <v>م</v>
          </cell>
        </row>
        <row r="364">
          <cell r="A364">
            <v>121836</v>
          </cell>
          <cell r="B364" t="str">
            <v>م</v>
          </cell>
          <cell r="C364" t="str">
            <v>م</v>
          </cell>
        </row>
        <row r="365">
          <cell r="A365">
            <v>121840</v>
          </cell>
          <cell r="B365" t="str">
            <v>م</v>
          </cell>
          <cell r="C365" t="str">
            <v>م</v>
          </cell>
        </row>
        <row r="366">
          <cell r="A366">
            <v>121843</v>
          </cell>
        </row>
        <row r="367">
          <cell r="A367">
            <v>121853</v>
          </cell>
          <cell r="C367" t="str">
            <v>م</v>
          </cell>
        </row>
        <row r="368">
          <cell r="A368">
            <v>121854</v>
          </cell>
        </row>
        <row r="369">
          <cell r="A369">
            <v>121874</v>
          </cell>
          <cell r="B369" t="str">
            <v>م</v>
          </cell>
          <cell r="C369" t="str">
            <v>م</v>
          </cell>
        </row>
        <row r="370">
          <cell r="A370">
            <v>121875</v>
          </cell>
        </row>
        <row r="371">
          <cell r="A371">
            <v>121880</v>
          </cell>
          <cell r="B371" t="str">
            <v>م</v>
          </cell>
          <cell r="C371" t="str">
            <v>م</v>
          </cell>
        </row>
        <row r="372">
          <cell r="A372">
            <v>121900</v>
          </cell>
          <cell r="B372" t="str">
            <v>م</v>
          </cell>
          <cell r="C372" t="str">
            <v>م</v>
          </cell>
        </row>
        <row r="373">
          <cell r="A373">
            <v>121921</v>
          </cell>
          <cell r="B373" t="str">
            <v>م</v>
          </cell>
          <cell r="C373" t="str">
            <v>م</v>
          </cell>
        </row>
        <row r="374">
          <cell r="A374">
            <v>121935</v>
          </cell>
          <cell r="B374" t="str">
            <v>م</v>
          </cell>
          <cell r="C374" t="str">
            <v>م</v>
          </cell>
        </row>
        <row r="375">
          <cell r="A375">
            <v>121938</v>
          </cell>
        </row>
        <row r="376">
          <cell r="A376">
            <v>121952</v>
          </cell>
          <cell r="B376" t="str">
            <v>م</v>
          </cell>
          <cell r="C376" t="str">
            <v>م</v>
          </cell>
        </row>
        <row r="377">
          <cell r="A377">
            <v>121956</v>
          </cell>
          <cell r="B377" t="str">
            <v>م</v>
          </cell>
          <cell r="C377" t="str">
            <v>م</v>
          </cell>
        </row>
        <row r="378">
          <cell r="A378">
            <v>121963</v>
          </cell>
          <cell r="B378" t="str">
            <v>م</v>
          </cell>
          <cell r="C378" t="str">
            <v>م</v>
          </cell>
        </row>
        <row r="379">
          <cell r="A379">
            <v>121976</v>
          </cell>
          <cell r="B379" t="str">
            <v>م</v>
          </cell>
          <cell r="C379" t="str">
            <v>م</v>
          </cell>
        </row>
        <row r="380">
          <cell r="A380">
            <v>121987</v>
          </cell>
          <cell r="B380" t="str">
            <v>م</v>
          </cell>
          <cell r="C380" t="str">
            <v>م</v>
          </cell>
        </row>
        <row r="381">
          <cell r="A381">
            <v>121998</v>
          </cell>
        </row>
        <row r="382">
          <cell r="A382">
            <v>122012</v>
          </cell>
          <cell r="B382" t="str">
            <v>م</v>
          </cell>
          <cell r="C382" t="str">
            <v>م</v>
          </cell>
        </row>
        <row r="383">
          <cell r="A383">
            <v>122019</v>
          </cell>
          <cell r="B383" t="str">
            <v>م</v>
          </cell>
          <cell r="C383" t="str">
            <v>م</v>
          </cell>
        </row>
        <row r="384">
          <cell r="A384">
            <v>122029</v>
          </cell>
          <cell r="B384" t="str">
            <v>م</v>
          </cell>
          <cell r="C384" t="str">
            <v>م</v>
          </cell>
        </row>
        <row r="385">
          <cell r="A385">
            <v>122034</v>
          </cell>
        </row>
        <row r="386">
          <cell r="A386">
            <v>122036</v>
          </cell>
        </row>
        <row r="387">
          <cell r="A387">
            <v>122037</v>
          </cell>
          <cell r="B387" t="str">
            <v>م</v>
          </cell>
          <cell r="C387" t="str">
            <v>م</v>
          </cell>
        </row>
        <row r="388">
          <cell r="A388">
            <v>122042</v>
          </cell>
          <cell r="B388" t="str">
            <v>م</v>
          </cell>
          <cell r="C388" t="str">
            <v>م</v>
          </cell>
        </row>
        <row r="389">
          <cell r="A389">
            <v>122047</v>
          </cell>
        </row>
        <row r="390">
          <cell r="A390">
            <v>122063</v>
          </cell>
          <cell r="B390" t="str">
            <v>م</v>
          </cell>
          <cell r="C390" t="str">
            <v>م</v>
          </cell>
        </row>
        <row r="391">
          <cell r="A391">
            <v>122066</v>
          </cell>
          <cell r="B391" t="str">
            <v>م</v>
          </cell>
          <cell r="C391" t="str">
            <v>م</v>
          </cell>
        </row>
        <row r="392">
          <cell r="A392">
            <v>122074</v>
          </cell>
        </row>
        <row r="393">
          <cell r="A393">
            <v>122075</v>
          </cell>
          <cell r="B393" t="str">
            <v>م</v>
          </cell>
          <cell r="C393" t="str">
            <v>م</v>
          </cell>
        </row>
        <row r="394">
          <cell r="A394">
            <v>122083</v>
          </cell>
          <cell r="B394" t="str">
            <v>م</v>
          </cell>
          <cell r="C394" t="str">
            <v>م</v>
          </cell>
        </row>
        <row r="395">
          <cell r="A395">
            <v>122099</v>
          </cell>
          <cell r="B395" t="str">
            <v>م</v>
          </cell>
          <cell r="C395" t="str">
            <v>م</v>
          </cell>
        </row>
        <row r="396">
          <cell r="A396">
            <v>122112</v>
          </cell>
          <cell r="B396" t="str">
            <v>م</v>
          </cell>
          <cell r="C396" t="str">
            <v>م</v>
          </cell>
        </row>
        <row r="397">
          <cell r="A397">
            <v>122114</v>
          </cell>
        </row>
        <row r="398">
          <cell r="A398">
            <v>122125</v>
          </cell>
        </row>
        <row r="399">
          <cell r="A399">
            <v>122130</v>
          </cell>
          <cell r="B399" t="str">
            <v>م</v>
          </cell>
          <cell r="C399" t="str">
            <v>م</v>
          </cell>
        </row>
        <row r="400">
          <cell r="A400">
            <v>122134</v>
          </cell>
        </row>
        <row r="401">
          <cell r="A401">
            <v>122142</v>
          </cell>
          <cell r="C401" t="str">
            <v>م</v>
          </cell>
        </row>
        <row r="402">
          <cell r="A402">
            <v>122150</v>
          </cell>
        </row>
        <row r="403">
          <cell r="A403">
            <v>122159</v>
          </cell>
          <cell r="B403" t="str">
            <v>م</v>
          </cell>
          <cell r="C403" t="str">
            <v>م</v>
          </cell>
        </row>
        <row r="404">
          <cell r="A404">
            <v>122162</v>
          </cell>
        </row>
        <row r="405">
          <cell r="A405">
            <v>122169</v>
          </cell>
          <cell r="B405" t="str">
            <v>م</v>
          </cell>
          <cell r="C405" t="str">
            <v>م</v>
          </cell>
        </row>
        <row r="406">
          <cell r="A406">
            <v>122177</v>
          </cell>
          <cell r="B406" t="str">
            <v>م</v>
          </cell>
          <cell r="C406" t="str">
            <v>م</v>
          </cell>
        </row>
        <row r="407">
          <cell r="A407">
            <v>122184</v>
          </cell>
        </row>
        <row r="408">
          <cell r="A408">
            <v>122186</v>
          </cell>
          <cell r="B408" t="str">
            <v>م</v>
          </cell>
          <cell r="C408" t="str">
            <v>م</v>
          </cell>
        </row>
        <row r="409">
          <cell r="A409">
            <v>122189</v>
          </cell>
        </row>
        <row r="410">
          <cell r="A410">
            <v>122206</v>
          </cell>
          <cell r="B410" t="str">
            <v>م</v>
          </cell>
          <cell r="C410" t="str">
            <v>م</v>
          </cell>
        </row>
        <row r="411">
          <cell r="A411">
            <v>122216</v>
          </cell>
          <cell r="B411" t="str">
            <v>م</v>
          </cell>
          <cell r="C411" t="str">
            <v>م</v>
          </cell>
        </row>
        <row r="412">
          <cell r="A412">
            <v>122231</v>
          </cell>
          <cell r="B412" t="str">
            <v>م</v>
          </cell>
          <cell r="C412" t="str">
            <v>م</v>
          </cell>
        </row>
        <row r="413">
          <cell r="A413">
            <v>122245</v>
          </cell>
          <cell r="B413" t="str">
            <v>م</v>
          </cell>
          <cell r="C413" t="str">
            <v>م</v>
          </cell>
        </row>
        <row r="414">
          <cell r="A414">
            <v>122249</v>
          </cell>
          <cell r="B414" t="str">
            <v>م</v>
          </cell>
          <cell r="C414" t="str">
            <v>م</v>
          </cell>
        </row>
        <row r="415">
          <cell r="A415">
            <v>122286</v>
          </cell>
          <cell r="B415" t="str">
            <v>م</v>
          </cell>
          <cell r="C415" t="str">
            <v>م</v>
          </cell>
        </row>
        <row r="416">
          <cell r="A416">
            <v>122290</v>
          </cell>
          <cell r="C416" t="str">
            <v>م</v>
          </cell>
        </row>
        <row r="417">
          <cell r="A417">
            <v>122302</v>
          </cell>
          <cell r="B417" t="str">
            <v>م</v>
          </cell>
          <cell r="C417" t="str">
            <v>م</v>
          </cell>
        </row>
        <row r="418">
          <cell r="A418">
            <v>122309</v>
          </cell>
        </row>
        <row r="419">
          <cell r="A419">
            <v>122313</v>
          </cell>
          <cell r="B419" t="str">
            <v>م</v>
          </cell>
          <cell r="C419" t="str">
            <v>م</v>
          </cell>
        </row>
        <row r="420">
          <cell r="A420">
            <v>122321</v>
          </cell>
          <cell r="B420" t="str">
            <v>م</v>
          </cell>
          <cell r="C420" t="str">
            <v>م</v>
          </cell>
        </row>
        <row r="421">
          <cell r="A421">
            <v>122324</v>
          </cell>
          <cell r="B421" t="str">
            <v>م</v>
          </cell>
          <cell r="C421" t="str">
            <v>م</v>
          </cell>
        </row>
        <row r="422">
          <cell r="A422">
            <v>122328</v>
          </cell>
          <cell r="B422" t="str">
            <v>م</v>
          </cell>
          <cell r="C422" t="str">
            <v>م</v>
          </cell>
        </row>
        <row r="423">
          <cell r="A423">
            <v>122334</v>
          </cell>
          <cell r="B423" t="str">
            <v>م</v>
          </cell>
          <cell r="C423" t="str">
            <v>م</v>
          </cell>
        </row>
        <row r="424">
          <cell r="A424">
            <v>122337</v>
          </cell>
          <cell r="B424" t="str">
            <v>م</v>
          </cell>
          <cell r="C424" t="str">
            <v>م</v>
          </cell>
        </row>
        <row r="425">
          <cell r="A425">
            <v>122347</v>
          </cell>
          <cell r="B425" t="str">
            <v>م</v>
          </cell>
          <cell r="C425" t="str">
            <v>م</v>
          </cell>
        </row>
        <row r="426">
          <cell r="A426">
            <v>122371</v>
          </cell>
          <cell r="B426" t="str">
            <v>م</v>
          </cell>
          <cell r="C426" t="str">
            <v>م</v>
          </cell>
        </row>
        <row r="427">
          <cell r="A427">
            <v>122390</v>
          </cell>
          <cell r="B427" t="str">
            <v>م</v>
          </cell>
          <cell r="C427" t="str">
            <v>م</v>
          </cell>
        </row>
        <row r="428">
          <cell r="A428">
            <v>122397</v>
          </cell>
          <cell r="B428" t="str">
            <v>م</v>
          </cell>
          <cell r="C428" t="str">
            <v>م</v>
          </cell>
        </row>
        <row r="429">
          <cell r="A429">
            <v>122401</v>
          </cell>
          <cell r="B429" t="str">
            <v>م</v>
          </cell>
          <cell r="C429" t="str">
            <v>م</v>
          </cell>
        </row>
        <row r="430">
          <cell r="A430">
            <v>122416</v>
          </cell>
          <cell r="B430" t="str">
            <v>م</v>
          </cell>
          <cell r="C430" t="str">
            <v>م</v>
          </cell>
        </row>
        <row r="431">
          <cell r="A431">
            <v>122419</v>
          </cell>
          <cell r="B431" t="str">
            <v>م</v>
          </cell>
          <cell r="C431" t="str">
            <v>م</v>
          </cell>
        </row>
        <row r="432">
          <cell r="A432">
            <v>122440</v>
          </cell>
        </row>
        <row r="433">
          <cell r="A433">
            <v>122453</v>
          </cell>
          <cell r="B433" t="str">
            <v>م</v>
          </cell>
          <cell r="C433" t="str">
            <v>م</v>
          </cell>
        </row>
        <row r="434">
          <cell r="A434">
            <v>122455</v>
          </cell>
          <cell r="B434" t="str">
            <v>م</v>
          </cell>
          <cell r="C434" t="str">
            <v>م</v>
          </cell>
        </row>
        <row r="435">
          <cell r="A435">
            <v>122457</v>
          </cell>
        </row>
        <row r="436">
          <cell r="A436">
            <v>122458</v>
          </cell>
          <cell r="B436" t="str">
            <v>م</v>
          </cell>
          <cell r="C436" t="str">
            <v>م</v>
          </cell>
        </row>
        <row r="437">
          <cell r="A437">
            <v>122468</v>
          </cell>
        </row>
        <row r="438">
          <cell r="A438">
            <v>122469</v>
          </cell>
          <cell r="B438" t="str">
            <v>م</v>
          </cell>
          <cell r="C438" t="str">
            <v>م</v>
          </cell>
        </row>
        <row r="439">
          <cell r="A439">
            <v>122470</v>
          </cell>
          <cell r="B439" t="str">
            <v>م</v>
          </cell>
          <cell r="C439" t="str">
            <v>م</v>
          </cell>
        </row>
        <row r="440">
          <cell r="A440">
            <v>122471</v>
          </cell>
        </row>
        <row r="441">
          <cell r="A441">
            <v>122473</v>
          </cell>
        </row>
        <row r="442">
          <cell r="A442">
            <v>122474</v>
          </cell>
        </row>
        <row r="443">
          <cell r="A443">
            <v>122482</v>
          </cell>
        </row>
        <row r="444">
          <cell r="A444">
            <v>122485</v>
          </cell>
        </row>
        <row r="445">
          <cell r="A445">
            <v>122486</v>
          </cell>
        </row>
        <row r="446">
          <cell r="A446">
            <v>122488</v>
          </cell>
          <cell r="C446" t="str">
            <v>م</v>
          </cell>
        </row>
        <row r="447">
          <cell r="A447">
            <v>122493</v>
          </cell>
        </row>
        <row r="448">
          <cell r="A448">
            <v>122507</v>
          </cell>
        </row>
        <row r="449">
          <cell r="A449">
            <v>122510</v>
          </cell>
          <cell r="C449" t="str">
            <v>م</v>
          </cell>
        </row>
        <row r="450">
          <cell r="A450">
            <v>122516</v>
          </cell>
          <cell r="B450" t="str">
            <v>م</v>
          </cell>
          <cell r="C450" t="str">
            <v>م</v>
          </cell>
        </row>
        <row r="451">
          <cell r="A451">
            <v>122517</v>
          </cell>
        </row>
        <row r="452">
          <cell r="A452">
            <v>122544</v>
          </cell>
          <cell r="B452" t="str">
            <v>م</v>
          </cell>
          <cell r="C452" t="str">
            <v>م</v>
          </cell>
        </row>
        <row r="453">
          <cell r="A453">
            <v>122545</v>
          </cell>
          <cell r="B453" t="str">
            <v>م</v>
          </cell>
          <cell r="C453" t="str">
            <v>م</v>
          </cell>
        </row>
        <row r="454">
          <cell r="A454">
            <v>122554</v>
          </cell>
        </row>
        <row r="455">
          <cell r="A455">
            <v>122560</v>
          </cell>
        </row>
        <row r="456">
          <cell r="A456">
            <v>122569</v>
          </cell>
        </row>
        <row r="457">
          <cell r="A457">
            <v>122570</v>
          </cell>
          <cell r="B457" t="str">
            <v>م</v>
          </cell>
          <cell r="C457" t="str">
            <v>م</v>
          </cell>
        </row>
        <row r="458">
          <cell r="A458">
            <v>122571</v>
          </cell>
          <cell r="B458" t="str">
            <v>م</v>
          </cell>
          <cell r="C458" t="str">
            <v>م</v>
          </cell>
        </row>
        <row r="459">
          <cell r="A459">
            <v>122576</v>
          </cell>
        </row>
        <row r="460">
          <cell r="A460">
            <v>122579</v>
          </cell>
        </row>
        <row r="461">
          <cell r="A461">
            <v>122580</v>
          </cell>
        </row>
        <row r="462">
          <cell r="A462">
            <v>122581</v>
          </cell>
        </row>
        <row r="463">
          <cell r="A463">
            <v>122584</v>
          </cell>
          <cell r="C463" t="str">
            <v>م</v>
          </cell>
        </row>
        <row r="464">
          <cell r="A464">
            <v>122595</v>
          </cell>
        </row>
        <row r="465">
          <cell r="A465">
            <v>122600</v>
          </cell>
          <cell r="C465" t="str">
            <v>م</v>
          </cell>
        </row>
        <row r="466">
          <cell r="A466">
            <v>122601</v>
          </cell>
        </row>
        <row r="467">
          <cell r="A467">
            <v>122604</v>
          </cell>
        </row>
        <row r="468">
          <cell r="A468">
            <v>122608</v>
          </cell>
          <cell r="B468" t="str">
            <v>م</v>
          </cell>
          <cell r="C468" t="str">
            <v>م</v>
          </cell>
        </row>
        <row r="469">
          <cell r="A469">
            <v>122612</v>
          </cell>
        </row>
        <row r="470">
          <cell r="A470">
            <v>122618</v>
          </cell>
        </row>
        <row r="471">
          <cell r="A471">
            <v>122626</v>
          </cell>
          <cell r="C471" t="str">
            <v>م</v>
          </cell>
        </row>
        <row r="472">
          <cell r="A472">
            <v>122637</v>
          </cell>
        </row>
        <row r="473">
          <cell r="A473">
            <v>122640</v>
          </cell>
        </row>
        <row r="474">
          <cell r="A474">
            <v>122646</v>
          </cell>
        </row>
        <row r="475">
          <cell r="A475">
            <v>122649</v>
          </cell>
        </row>
        <row r="476">
          <cell r="A476">
            <v>122660</v>
          </cell>
          <cell r="C476" t="str">
            <v>م</v>
          </cell>
        </row>
        <row r="477">
          <cell r="A477">
            <v>122661</v>
          </cell>
          <cell r="B477" t="str">
            <v>م</v>
          </cell>
          <cell r="C477" t="str">
            <v>م</v>
          </cell>
        </row>
        <row r="478">
          <cell r="A478">
            <v>122668</v>
          </cell>
          <cell r="B478" t="str">
            <v>م</v>
          </cell>
          <cell r="C478" t="str">
            <v>م</v>
          </cell>
        </row>
        <row r="479">
          <cell r="A479">
            <v>122669</v>
          </cell>
          <cell r="B479" t="str">
            <v>م</v>
          </cell>
          <cell r="C479" t="str">
            <v>م</v>
          </cell>
        </row>
        <row r="480">
          <cell r="A480">
            <v>122671</v>
          </cell>
        </row>
        <row r="481">
          <cell r="A481">
            <v>122673</v>
          </cell>
          <cell r="B481" t="str">
            <v>م</v>
          </cell>
          <cell r="C481" t="str">
            <v>م</v>
          </cell>
        </row>
        <row r="482">
          <cell r="A482">
            <v>122674</v>
          </cell>
        </row>
        <row r="483">
          <cell r="A483">
            <v>122689</v>
          </cell>
          <cell r="B483" t="str">
            <v>م</v>
          </cell>
          <cell r="C483" t="str">
            <v>م</v>
          </cell>
        </row>
        <row r="484">
          <cell r="A484">
            <v>122690</v>
          </cell>
        </row>
        <row r="485">
          <cell r="A485">
            <v>122698</v>
          </cell>
        </row>
        <row r="486">
          <cell r="A486">
            <v>122700</v>
          </cell>
          <cell r="B486" t="str">
            <v>م</v>
          </cell>
          <cell r="C486" t="str">
            <v>م</v>
          </cell>
        </row>
        <row r="487">
          <cell r="A487">
            <v>122701</v>
          </cell>
          <cell r="C487" t="str">
            <v>م</v>
          </cell>
        </row>
        <row r="488">
          <cell r="A488">
            <v>122713</v>
          </cell>
        </row>
        <row r="489">
          <cell r="A489">
            <v>122716</v>
          </cell>
          <cell r="B489" t="str">
            <v>م</v>
          </cell>
          <cell r="C489" t="str">
            <v>م</v>
          </cell>
        </row>
        <row r="490">
          <cell r="A490">
            <v>122723</v>
          </cell>
        </row>
        <row r="491">
          <cell r="A491">
            <v>122725</v>
          </cell>
          <cell r="B491" t="str">
            <v>م</v>
          </cell>
          <cell r="C491" t="str">
            <v>م</v>
          </cell>
        </row>
        <row r="492">
          <cell r="A492">
            <v>122729</v>
          </cell>
          <cell r="B492" t="str">
            <v>م</v>
          </cell>
          <cell r="C492" t="str">
            <v>م</v>
          </cell>
        </row>
        <row r="493">
          <cell r="A493">
            <v>122733</v>
          </cell>
        </row>
        <row r="494">
          <cell r="A494">
            <v>122737</v>
          </cell>
        </row>
        <row r="495">
          <cell r="A495">
            <v>122742</v>
          </cell>
          <cell r="B495" t="str">
            <v>م</v>
          </cell>
          <cell r="C495" t="str">
            <v>م</v>
          </cell>
        </row>
        <row r="496">
          <cell r="A496">
            <v>122747</v>
          </cell>
          <cell r="B496" t="str">
            <v>م</v>
          </cell>
          <cell r="C496" t="str">
            <v>م</v>
          </cell>
        </row>
        <row r="497">
          <cell r="A497">
            <v>122749</v>
          </cell>
          <cell r="B497" t="str">
            <v>م</v>
          </cell>
          <cell r="C497" t="str">
            <v>م</v>
          </cell>
        </row>
        <row r="498">
          <cell r="A498">
            <v>122752</v>
          </cell>
          <cell r="B498" t="str">
            <v>م</v>
          </cell>
          <cell r="C498" t="str">
            <v>م</v>
          </cell>
        </row>
        <row r="499">
          <cell r="A499">
            <v>122756</v>
          </cell>
        </row>
        <row r="500">
          <cell r="A500">
            <v>122760</v>
          </cell>
          <cell r="B500" t="str">
            <v>م</v>
          </cell>
          <cell r="C500" t="str">
            <v>م</v>
          </cell>
        </row>
        <row r="501">
          <cell r="A501">
            <v>122762</v>
          </cell>
          <cell r="B501" t="str">
            <v>م</v>
          </cell>
          <cell r="C501" t="str">
            <v>م</v>
          </cell>
        </row>
        <row r="502">
          <cell r="A502">
            <v>122766</v>
          </cell>
          <cell r="C502" t="str">
            <v>م</v>
          </cell>
        </row>
        <row r="503">
          <cell r="A503">
            <v>122779</v>
          </cell>
        </row>
        <row r="504">
          <cell r="A504">
            <v>122782</v>
          </cell>
          <cell r="B504" t="str">
            <v>م</v>
          </cell>
          <cell r="C504" t="str">
            <v>م</v>
          </cell>
        </row>
        <row r="505">
          <cell r="A505">
            <v>122783</v>
          </cell>
          <cell r="C505" t="str">
            <v>م</v>
          </cell>
        </row>
        <row r="506">
          <cell r="A506">
            <v>122788</v>
          </cell>
        </row>
        <row r="507">
          <cell r="A507">
            <v>122798</v>
          </cell>
        </row>
        <row r="508">
          <cell r="A508">
            <v>122820</v>
          </cell>
          <cell r="B508" t="str">
            <v>م</v>
          </cell>
          <cell r="C508" t="str">
            <v>م</v>
          </cell>
        </row>
        <row r="509">
          <cell r="A509">
            <v>122827</v>
          </cell>
          <cell r="B509" t="str">
            <v>م</v>
          </cell>
          <cell r="C509" t="str">
            <v>م</v>
          </cell>
        </row>
        <row r="510">
          <cell r="A510">
            <v>122835</v>
          </cell>
          <cell r="B510" t="str">
            <v>م</v>
          </cell>
          <cell r="C510" t="str">
            <v>م</v>
          </cell>
        </row>
        <row r="511">
          <cell r="A511">
            <v>122836</v>
          </cell>
          <cell r="B511" t="str">
            <v>م</v>
          </cell>
          <cell r="C511" t="str">
            <v>م</v>
          </cell>
        </row>
        <row r="512">
          <cell r="A512">
            <v>122837</v>
          </cell>
          <cell r="C512" t="str">
            <v>م</v>
          </cell>
        </row>
        <row r="513">
          <cell r="A513">
            <v>122843</v>
          </cell>
          <cell r="B513" t="str">
            <v>م</v>
          </cell>
          <cell r="C513" t="str">
            <v>م</v>
          </cell>
        </row>
        <row r="514">
          <cell r="A514">
            <v>122844</v>
          </cell>
          <cell r="B514" t="str">
            <v>م</v>
          </cell>
          <cell r="C514" t="str">
            <v>م</v>
          </cell>
        </row>
        <row r="515">
          <cell r="A515">
            <v>122848</v>
          </cell>
        </row>
        <row r="516">
          <cell r="A516">
            <v>122859</v>
          </cell>
          <cell r="C516" t="str">
            <v>م</v>
          </cell>
        </row>
        <row r="517">
          <cell r="A517">
            <v>122871</v>
          </cell>
        </row>
        <row r="518">
          <cell r="A518">
            <v>122875</v>
          </cell>
        </row>
        <row r="519">
          <cell r="A519">
            <v>122891</v>
          </cell>
          <cell r="B519" t="str">
            <v>م</v>
          </cell>
          <cell r="C519" t="str">
            <v>م</v>
          </cell>
        </row>
        <row r="520">
          <cell r="A520">
            <v>122902</v>
          </cell>
          <cell r="B520" t="str">
            <v>م</v>
          </cell>
          <cell r="C520" t="str">
            <v>م</v>
          </cell>
        </row>
        <row r="521">
          <cell r="A521">
            <v>122908</v>
          </cell>
          <cell r="B521" t="str">
            <v>م</v>
          </cell>
          <cell r="C521" t="str">
            <v>م</v>
          </cell>
        </row>
        <row r="522">
          <cell r="A522">
            <v>122911</v>
          </cell>
          <cell r="B522" t="str">
            <v>م</v>
          </cell>
          <cell r="C522" t="str">
            <v>م</v>
          </cell>
        </row>
        <row r="523">
          <cell r="A523">
            <v>122916</v>
          </cell>
          <cell r="C523" t="str">
            <v>م</v>
          </cell>
        </row>
        <row r="524">
          <cell r="A524">
            <v>122917</v>
          </cell>
          <cell r="C524" t="str">
            <v>م</v>
          </cell>
        </row>
        <row r="525">
          <cell r="A525">
            <v>122918</v>
          </cell>
          <cell r="B525" t="str">
            <v>م</v>
          </cell>
          <cell r="C525" t="str">
            <v>م</v>
          </cell>
        </row>
        <row r="526">
          <cell r="A526">
            <v>122923</v>
          </cell>
          <cell r="B526" t="str">
            <v>م</v>
          </cell>
          <cell r="C526" t="str">
            <v>م</v>
          </cell>
        </row>
        <row r="527">
          <cell r="A527">
            <v>122925</v>
          </cell>
          <cell r="B527" t="str">
            <v>م</v>
          </cell>
          <cell r="C527" t="str">
            <v>م</v>
          </cell>
        </row>
        <row r="528">
          <cell r="A528">
            <v>122926</v>
          </cell>
        </row>
        <row r="529">
          <cell r="A529">
            <v>122927</v>
          </cell>
        </row>
        <row r="530">
          <cell r="A530">
            <v>122934</v>
          </cell>
          <cell r="B530" t="str">
            <v>م</v>
          </cell>
          <cell r="C530" t="str">
            <v>م</v>
          </cell>
        </row>
        <row r="531">
          <cell r="A531">
            <v>122939</v>
          </cell>
        </row>
        <row r="532">
          <cell r="A532">
            <v>122959</v>
          </cell>
          <cell r="B532" t="str">
            <v>م</v>
          </cell>
          <cell r="C532" t="str">
            <v>م</v>
          </cell>
        </row>
        <row r="533">
          <cell r="A533">
            <v>122966</v>
          </cell>
          <cell r="B533" t="str">
            <v>م</v>
          </cell>
          <cell r="C533" t="str">
            <v>م</v>
          </cell>
        </row>
        <row r="534">
          <cell r="A534">
            <v>122975</v>
          </cell>
        </row>
        <row r="535">
          <cell r="A535">
            <v>122976</v>
          </cell>
          <cell r="B535" t="str">
            <v>م</v>
          </cell>
          <cell r="C535" t="str">
            <v>م</v>
          </cell>
        </row>
        <row r="536">
          <cell r="A536">
            <v>122981</v>
          </cell>
          <cell r="B536" t="str">
            <v>م</v>
          </cell>
          <cell r="C536" t="str">
            <v>م</v>
          </cell>
        </row>
        <row r="537">
          <cell r="A537">
            <v>122982</v>
          </cell>
          <cell r="B537" t="str">
            <v>م</v>
          </cell>
          <cell r="C537" t="str">
            <v>م</v>
          </cell>
        </row>
        <row r="538">
          <cell r="A538">
            <v>122985</v>
          </cell>
          <cell r="B538" t="str">
            <v>م</v>
          </cell>
          <cell r="C538" t="str">
            <v>م</v>
          </cell>
        </row>
        <row r="539">
          <cell r="A539">
            <v>122988</v>
          </cell>
        </row>
        <row r="540">
          <cell r="A540">
            <v>122993</v>
          </cell>
        </row>
        <row r="541">
          <cell r="A541">
            <v>123001</v>
          </cell>
        </row>
        <row r="542">
          <cell r="A542">
            <v>123004</v>
          </cell>
        </row>
        <row r="543">
          <cell r="A543">
            <v>123007</v>
          </cell>
        </row>
        <row r="544">
          <cell r="A544">
            <v>123008</v>
          </cell>
        </row>
        <row r="545">
          <cell r="A545">
            <v>123011</v>
          </cell>
          <cell r="B545" t="str">
            <v>م</v>
          </cell>
          <cell r="C545" t="str">
            <v>م</v>
          </cell>
        </row>
        <row r="546">
          <cell r="A546">
            <v>123012</v>
          </cell>
          <cell r="B546" t="str">
            <v>م</v>
          </cell>
          <cell r="C546" t="str">
            <v>م</v>
          </cell>
        </row>
        <row r="547">
          <cell r="A547">
            <v>123026</v>
          </cell>
        </row>
        <row r="548">
          <cell r="A548">
            <v>123029</v>
          </cell>
        </row>
        <row r="549">
          <cell r="A549">
            <v>123030</v>
          </cell>
          <cell r="C549" t="str">
            <v>م</v>
          </cell>
        </row>
        <row r="550">
          <cell r="A550">
            <v>123037</v>
          </cell>
        </row>
        <row r="551">
          <cell r="A551">
            <v>123038</v>
          </cell>
        </row>
        <row r="552">
          <cell r="A552">
            <v>123050</v>
          </cell>
          <cell r="B552" t="str">
            <v>م</v>
          </cell>
          <cell r="C552" t="str">
            <v>م</v>
          </cell>
        </row>
        <row r="553">
          <cell r="A553">
            <v>123053</v>
          </cell>
          <cell r="C553" t="str">
            <v>م</v>
          </cell>
        </row>
        <row r="554">
          <cell r="A554">
            <v>123054</v>
          </cell>
        </row>
        <row r="555">
          <cell r="A555">
            <v>123062</v>
          </cell>
        </row>
        <row r="556">
          <cell r="A556">
            <v>123064</v>
          </cell>
          <cell r="C556" t="str">
            <v>م</v>
          </cell>
        </row>
        <row r="557">
          <cell r="A557">
            <v>123080</v>
          </cell>
          <cell r="C557" t="str">
            <v>م</v>
          </cell>
        </row>
        <row r="558">
          <cell r="A558">
            <v>123091</v>
          </cell>
        </row>
        <row r="559">
          <cell r="A559">
            <v>123104</v>
          </cell>
        </row>
        <row r="560">
          <cell r="A560">
            <v>123109</v>
          </cell>
        </row>
        <row r="561">
          <cell r="A561">
            <v>123112</v>
          </cell>
          <cell r="B561" t="str">
            <v>م</v>
          </cell>
          <cell r="C561" t="str">
            <v>م</v>
          </cell>
        </row>
        <row r="562">
          <cell r="A562">
            <v>123116</v>
          </cell>
        </row>
        <row r="563">
          <cell r="A563">
            <v>123122</v>
          </cell>
          <cell r="B563" t="str">
            <v>م</v>
          </cell>
          <cell r="C563" t="str">
            <v>م</v>
          </cell>
        </row>
        <row r="564">
          <cell r="A564">
            <v>123133</v>
          </cell>
          <cell r="B564" t="str">
            <v>م</v>
          </cell>
          <cell r="C564" t="str">
            <v>م</v>
          </cell>
        </row>
        <row r="565">
          <cell r="A565">
            <v>123135</v>
          </cell>
          <cell r="B565" t="str">
            <v>م</v>
          </cell>
          <cell r="C565" t="str">
            <v>م</v>
          </cell>
        </row>
        <row r="566">
          <cell r="A566">
            <v>123138</v>
          </cell>
        </row>
        <row r="567">
          <cell r="A567">
            <v>123141</v>
          </cell>
        </row>
        <row r="568">
          <cell r="A568">
            <v>123144</v>
          </cell>
          <cell r="B568" t="str">
            <v>م</v>
          </cell>
          <cell r="C568" t="str">
            <v>م</v>
          </cell>
        </row>
        <row r="569">
          <cell r="A569">
            <v>123146</v>
          </cell>
        </row>
        <row r="570">
          <cell r="A570">
            <v>123151</v>
          </cell>
          <cell r="B570" t="str">
            <v>م</v>
          </cell>
          <cell r="C570" t="str">
            <v>م</v>
          </cell>
        </row>
        <row r="571">
          <cell r="A571">
            <v>123156</v>
          </cell>
        </row>
        <row r="572">
          <cell r="A572">
            <v>123157</v>
          </cell>
          <cell r="B572" t="str">
            <v>م</v>
          </cell>
          <cell r="C572" t="str">
            <v>م</v>
          </cell>
        </row>
        <row r="573">
          <cell r="A573">
            <v>123160</v>
          </cell>
          <cell r="B573" t="str">
            <v>م</v>
          </cell>
          <cell r="C573" t="str">
            <v>م</v>
          </cell>
        </row>
        <row r="574">
          <cell r="A574">
            <v>123161</v>
          </cell>
        </row>
        <row r="575">
          <cell r="A575">
            <v>123164</v>
          </cell>
          <cell r="B575" t="str">
            <v>م</v>
          </cell>
          <cell r="C575" t="str">
            <v>م</v>
          </cell>
        </row>
        <row r="576">
          <cell r="A576">
            <v>123165</v>
          </cell>
          <cell r="B576" t="str">
            <v>م</v>
          </cell>
          <cell r="C576" t="str">
            <v>م</v>
          </cell>
        </row>
        <row r="577">
          <cell r="A577">
            <v>123179</v>
          </cell>
          <cell r="B577" t="str">
            <v>م</v>
          </cell>
          <cell r="C577" t="str">
            <v>م</v>
          </cell>
        </row>
        <row r="578">
          <cell r="A578">
            <v>123182</v>
          </cell>
        </row>
        <row r="579">
          <cell r="A579">
            <v>123185</v>
          </cell>
          <cell r="B579" t="str">
            <v>م</v>
          </cell>
          <cell r="C579" t="str">
            <v>م</v>
          </cell>
        </row>
        <row r="580">
          <cell r="A580">
            <v>123187</v>
          </cell>
        </row>
        <row r="581">
          <cell r="A581">
            <v>123194</v>
          </cell>
          <cell r="B581" t="str">
            <v>م</v>
          </cell>
          <cell r="C581" t="str">
            <v>م</v>
          </cell>
        </row>
        <row r="582">
          <cell r="A582">
            <v>123195</v>
          </cell>
          <cell r="C582" t="str">
            <v>م</v>
          </cell>
        </row>
        <row r="583">
          <cell r="A583">
            <v>123197</v>
          </cell>
        </row>
        <row r="584">
          <cell r="A584">
            <v>123198</v>
          </cell>
        </row>
        <row r="585">
          <cell r="A585">
            <v>123212</v>
          </cell>
          <cell r="B585" t="str">
            <v>م</v>
          </cell>
          <cell r="C585" t="str">
            <v>م</v>
          </cell>
        </row>
        <row r="586">
          <cell r="A586">
            <v>123218</v>
          </cell>
        </row>
        <row r="587">
          <cell r="A587">
            <v>123226</v>
          </cell>
        </row>
        <row r="588">
          <cell r="A588">
            <v>123228</v>
          </cell>
          <cell r="B588" t="str">
            <v>م</v>
          </cell>
          <cell r="C588" t="str">
            <v>م</v>
          </cell>
        </row>
        <row r="589">
          <cell r="A589">
            <v>123240</v>
          </cell>
          <cell r="B589" t="str">
            <v>م</v>
          </cell>
          <cell r="C589" t="str">
            <v>م</v>
          </cell>
        </row>
        <row r="590">
          <cell r="A590">
            <v>123241</v>
          </cell>
        </row>
        <row r="591">
          <cell r="A591">
            <v>123247</v>
          </cell>
        </row>
        <row r="592">
          <cell r="A592">
            <v>123248</v>
          </cell>
        </row>
        <row r="593">
          <cell r="A593">
            <v>123252</v>
          </cell>
          <cell r="B593" t="str">
            <v>م</v>
          </cell>
          <cell r="C593" t="str">
            <v>م</v>
          </cell>
        </row>
        <row r="594">
          <cell r="A594">
            <v>123253</v>
          </cell>
        </row>
        <row r="595">
          <cell r="A595">
            <v>123271</v>
          </cell>
        </row>
        <row r="596">
          <cell r="A596">
            <v>123277</v>
          </cell>
        </row>
        <row r="597">
          <cell r="A597">
            <v>123280</v>
          </cell>
        </row>
        <row r="598">
          <cell r="A598">
            <v>123293</v>
          </cell>
        </row>
        <row r="599">
          <cell r="A599">
            <v>123309</v>
          </cell>
        </row>
        <row r="600">
          <cell r="A600">
            <v>123316</v>
          </cell>
        </row>
        <row r="601">
          <cell r="A601">
            <v>123317</v>
          </cell>
        </row>
        <row r="602">
          <cell r="A602">
            <v>123321</v>
          </cell>
        </row>
        <row r="603">
          <cell r="A603">
            <v>123330</v>
          </cell>
        </row>
        <row r="604">
          <cell r="A604">
            <v>123332</v>
          </cell>
          <cell r="C604" t="str">
            <v>م</v>
          </cell>
        </row>
        <row r="605">
          <cell r="A605">
            <v>123333</v>
          </cell>
        </row>
        <row r="606">
          <cell r="A606">
            <v>123335</v>
          </cell>
          <cell r="C606" t="str">
            <v>م</v>
          </cell>
        </row>
        <row r="607">
          <cell r="A607">
            <v>123338</v>
          </cell>
        </row>
        <row r="608">
          <cell r="A608">
            <v>123339</v>
          </cell>
        </row>
        <row r="609">
          <cell r="A609">
            <v>123340</v>
          </cell>
        </row>
        <row r="610">
          <cell r="A610">
            <v>123341</v>
          </cell>
          <cell r="B610" t="str">
            <v>م</v>
          </cell>
          <cell r="C610" t="str">
            <v>م</v>
          </cell>
        </row>
        <row r="611">
          <cell r="A611">
            <v>123343</v>
          </cell>
        </row>
        <row r="612">
          <cell r="A612">
            <v>123344</v>
          </cell>
        </row>
        <row r="613">
          <cell r="A613">
            <v>123346</v>
          </cell>
        </row>
        <row r="614">
          <cell r="A614">
            <v>123347</v>
          </cell>
        </row>
        <row r="615">
          <cell r="A615">
            <v>123349</v>
          </cell>
        </row>
        <row r="616">
          <cell r="A616">
            <v>123350</v>
          </cell>
        </row>
        <row r="617">
          <cell r="A617">
            <v>123352</v>
          </cell>
        </row>
        <row r="618">
          <cell r="A618">
            <v>123355</v>
          </cell>
        </row>
        <row r="619">
          <cell r="A619">
            <v>123357</v>
          </cell>
        </row>
        <row r="620">
          <cell r="A620">
            <v>123358</v>
          </cell>
          <cell r="B620" t="str">
            <v>م</v>
          </cell>
          <cell r="C620" t="str">
            <v>م</v>
          </cell>
        </row>
        <row r="621">
          <cell r="A621">
            <v>123359</v>
          </cell>
          <cell r="B621" t="str">
            <v>م</v>
          </cell>
          <cell r="C621" t="str">
            <v>م</v>
          </cell>
        </row>
        <row r="622">
          <cell r="A622">
            <v>123362</v>
          </cell>
          <cell r="B622" t="str">
            <v>م</v>
          </cell>
          <cell r="C622" t="str">
            <v>م</v>
          </cell>
        </row>
        <row r="623">
          <cell r="A623">
            <v>123363</v>
          </cell>
        </row>
        <row r="624">
          <cell r="A624">
            <v>123364</v>
          </cell>
          <cell r="B624" t="str">
            <v>م</v>
          </cell>
          <cell r="C624" t="str">
            <v>م</v>
          </cell>
        </row>
        <row r="625">
          <cell r="A625">
            <v>123366</v>
          </cell>
        </row>
        <row r="626">
          <cell r="A626">
            <v>123368</v>
          </cell>
        </row>
        <row r="627">
          <cell r="A627">
            <v>123372</v>
          </cell>
        </row>
        <row r="628">
          <cell r="A628">
            <v>123373</v>
          </cell>
        </row>
        <row r="629">
          <cell r="A629">
            <v>123377</v>
          </cell>
        </row>
        <row r="630">
          <cell r="A630">
            <v>123379</v>
          </cell>
          <cell r="B630" t="str">
            <v>م</v>
          </cell>
          <cell r="C630" t="str">
            <v>م</v>
          </cell>
        </row>
        <row r="631">
          <cell r="A631">
            <v>123380</v>
          </cell>
          <cell r="B631" t="str">
            <v>م</v>
          </cell>
          <cell r="C631" t="str">
            <v>م</v>
          </cell>
        </row>
        <row r="632">
          <cell r="A632">
            <v>123381</v>
          </cell>
          <cell r="B632" t="str">
            <v>م</v>
          </cell>
          <cell r="C632" t="str">
            <v>م</v>
          </cell>
        </row>
        <row r="633">
          <cell r="A633">
            <v>123382</v>
          </cell>
        </row>
        <row r="634">
          <cell r="A634">
            <v>123383</v>
          </cell>
        </row>
        <row r="635">
          <cell r="A635">
            <v>123384</v>
          </cell>
        </row>
        <row r="636">
          <cell r="A636">
            <v>123385</v>
          </cell>
        </row>
        <row r="637">
          <cell r="A637">
            <v>123388</v>
          </cell>
        </row>
        <row r="638">
          <cell r="A638">
            <v>123389</v>
          </cell>
          <cell r="B638" t="str">
            <v>م</v>
          </cell>
          <cell r="C638" t="str">
            <v>م</v>
          </cell>
        </row>
        <row r="639">
          <cell r="A639">
            <v>123391</v>
          </cell>
          <cell r="C639" t="str">
            <v>م</v>
          </cell>
        </row>
        <row r="640">
          <cell r="A640">
            <v>123392</v>
          </cell>
        </row>
        <row r="641">
          <cell r="A641">
            <v>123396</v>
          </cell>
        </row>
        <row r="642">
          <cell r="A642">
            <v>123398</v>
          </cell>
          <cell r="B642" t="str">
            <v>م</v>
          </cell>
          <cell r="C642" t="str">
            <v>م</v>
          </cell>
        </row>
        <row r="643">
          <cell r="A643">
            <v>123399</v>
          </cell>
        </row>
        <row r="644">
          <cell r="A644">
            <v>123401</v>
          </cell>
        </row>
        <row r="645">
          <cell r="A645">
            <v>123404</v>
          </cell>
          <cell r="B645" t="str">
            <v>م</v>
          </cell>
          <cell r="C645" t="str">
            <v>م</v>
          </cell>
        </row>
        <row r="646">
          <cell r="A646">
            <v>123405</v>
          </cell>
        </row>
        <row r="647">
          <cell r="A647">
            <v>123406</v>
          </cell>
          <cell r="B647" t="str">
            <v>م</v>
          </cell>
          <cell r="C647" t="str">
            <v>م</v>
          </cell>
        </row>
        <row r="648">
          <cell r="A648">
            <v>123410</v>
          </cell>
          <cell r="B648" t="str">
            <v>م</v>
          </cell>
          <cell r="C648" t="str">
            <v>م</v>
          </cell>
        </row>
        <row r="649">
          <cell r="A649">
            <v>123411</v>
          </cell>
        </row>
        <row r="650">
          <cell r="A650">
            <v>123412</v>
          </cell>
        </row>
        <row r="651">
          <cell r="A651">
            <v>123413</v>
          </cell>
          <cell r="B651" t="str">
            <v>م</v>
          </cell>
          <cell r="C651" t="str">
            <v>م</v>
          </cell>
        </row>
        <row r="652">
          <cell r="A652">
            <v>123414</v>
          </cell>
        </row>
        <row r="653">
          <cell r="A653">
            <v>123417</v>
          </cell>
          <cell r="B653" t="str">
            <v>م</v>
          </cell>
          <cell r="C653" t="str">
            <v>م</v>
          </cell>
        </row>
        <row r="654">
          <cell r="A654">
            <v>123420</v>
          </cell>
          <cell r="B654" t="str">
            <v>م</v>
          </cell>
          <cell r="C654" t="str">
            <v>م</v>
          </cell>
        </row>
        <row r="655">
          <cell r="A655">
            <v>123422</v>
          </cell>
        </row>
        <row r="656">
          <cell r="A656">
            <v>123425</v>
          </cell>
        </row>
        <row r="657">
          <cell r="A657">
            <v>123426</v>
          </cell>
          <cell r="B657" t="str">
            <v>م</v>
          </cell>
          <cell r="C657" t="str">
            <v>م</v>
          </cell>
        </row>
        <row r="658">
          <cell r="A658">
            <v>123429</v>
          </cell>
          <cell r="C658" t="str">
            <v>م</v>
          </cell>
        </row>
        <row r="659">
          <cell r="A659">
            <v>123433</v>
          </cell>
          <cell r="B659" t="str">
            <v>م</v>
          </cell>
          <cell r="C659" t="str">
            <v>م</v>
          </cell>
        </row>
        <row r="660">
          <cell r="A660">
            <v>123434</v>
          </cell>
        </row>
        <row r="661">
          <cell r="A661">
            <v>123435</v>
          </cell>
        </row>
        <row r="662">
          <cell r="A662">
            <v>123439</v>
          </cell>
          <cell r="B662" t="str">
            <v>م</v>
          </cell>
          <cell r="C662" t="str">
            <v>م</v>
          </cell>
        </row>
        <row r="663">
          <cell r="A663">
            <v>123440</v>
          </cell>
          <cell r="C663" t="str">
            <v>م</v>
          </cell>
        </row>
        <row r="664">
          <cell r="A664">
            <v>123441</v>
          </cell>
        </row>
        <row r="665">
          <cell r="A665">
            <v>123442</v>
          </cell>
          <cell r="B665" t="str">
            <v>م</v>
          </cell>
          <cell r="C665" t="str">
            <v>م</v>
          </cell>
        </row>
        <row r="666">
          <cell r="A666">
            <v>123443</v>
          </cell>
          <cell r="B666" t="str">
            <v>م</v>
          </cell>
          <cell r="C666" t="str">
            <v>م</v>
          </cell>
        </row>
        <row r="667">
          <cell r="A667">
            <v>123446</v>
          </cell>
          <cell r="B667" t="str">
            <v>م</v>
          </cell>
          <cell r="C667" t="str">
            <v>م</v>
          </cell>
        </row>
        <row r="668">
          <cell r="A668">
            <v>123447</v>
          </cell>
        </row>
        <row r="669">
          <cell r="A669">
            <v>123450</v>
          </cell>
        </row>
        <row r="670">
          <cell r="A670">
            <v>123451</v>
          </cell>
        </row>
        <row r="671">
          <cell r="A671">
            <v>123452</v>
          </cell>
        </row>
        <row r="672">
          <cell r="A672">
            <v>123453</v>
          </cell>
        </row>
        <row r="673">
          <cell r="A673">
            <v>123454</v>
          </cell>
        </row>
        <row r="674">
          <cell r="A674">
            <v>123456</v>
          </cell>
        </row>
        <row r="675">
          <cell r="A675">
            <v>123462</v>
          </cell>
          <cell r="B675" t="str">
            <v>م</v>
          </cell>
          <cell r="C675" t="str">
            <v>م</v>
          </cell>
        </row>
        <row r="676">
          <cell r="A676">
            <v>123464</v>
          </cell>
          <cell r="B676" t="str">
            <v>م</v>
          </cell>
          <cell r="C676" t="str">
            <v>م</v>
          </cell>
        </row>
        <row r="677">
          <cell r="A677">
            <v>123465</v>
          </cell>
          <cell r="B677" t="str">
            <v>م</v>
          </cell>
          <cell r="C677" t="str">
            <v>م</v>
          </cell>
        </row>
        <row r="678">
          <cell r="A678">
            <v>123466</v>
          </cell>
        </row>
        <row r="679">
          <cell r="A679">
            <v>123468</v>
          </cell>
        </row>
        <row r="680">
          <cell r="A680">
            <v>123469</v>
          </cell>
        </row>
        <row r="681">
          <cell r="A681">
            <v>123471</v>
          </cell>
          <cell r="B681" t="str">
            <v>م</v>
          </cell>
          <cell r="C681" t="str">
            <v>م</v>
          </cell>
        </row>
        <row r="682">
          <cell r="A682">
            <v>123473</v>
          </cell>
        </row>
        <row r="683">
          <cell r="A683">
            <v>123476</v>
          </cell>
          <cell r="C683" t="str">
            <v>م</v>
          </cell>
        </row>
        <row r="684">
          <cell r="A684">
            <v>123477</v>
          </cell>
          <cell r="B684" t="str">
            <v>م</v>
          </cell>
          <cell r="C684" t="str">
            <v>م</v>
          </cell>
        </row>
        <row r="685">
          <cell r="A685">
            <v>123478</v>
          </cell>
          <cell r="B685" t="str">
            <v>م</v>
          </cell>
          <cell r="C685" t="str">
            <v>م</v>
          </cell>
        </row>
        <row r="686">
          <cell r="A686">
            <v>123479</v>
          </cell>
        </row>
        <row r="687">
          <cell r="A687">
            <v>123480</v>
          </cell>
        </row>
        <row r="688">
          <cell r="A688">
            <v>123484</v>
          </cell>
          <cell r="B688" t="str">
            <v>م</v>
          </cell>
          <cell r="C688" t="str">
            <v>م</v>
          </cell>
        </row>
        <row r="689">
          <cell r="A689">
            <v>123486</v>
          </cell>
        </row>
        <row r="690">
          <cell r="A690">
            <v>123491</v>
          </cell>
        </row>
        <row r="691">
          <cell r="A691">
            <v>123492</v>
          </cell>
        </row>
        <row r="692">
          <cell r="A692">
            <v>123493</v>
          </cell>
        </row>
        <row r="693">
          <cell r="A693">
            <v>123494</v>
          </cell>
        </row>
        <row r="694">
          <cell r="A694">
            <v>123495</v>
          </cell>
        </row>
        <row r="695">
          <cell r="A695">
            <v>123497</v>
          </cell>
        </row>
        <row r="696">
          <cell r="A696">
            <v>123498</v>
          </cell>
        </row>
        <row r="697">
          <cell r="A697">
            <v>123499</v>
          </cell>
        </row>
        <row r="698">
          <cell r="A698">
            <v>123500</v>
          </cell>
        </row>
        <row r="699">
          <cell r="A699">
            <v>123503</v>
          </cell>
        </row>
        <row r="700">
          <cell r="A700">
            <v>123504</v>
          </cell>
        </row>
        <row r="701">
          <cell r="A701">
            <v>123506</v>
          </cell>
          <cell r="B701" t="str">
            <v>م</v>
          </cell>
          <cell r="C701" t="str">
            <v>م</v>
          </cell>
        </row>
        <row r="702">
          <cell r="A702">
            <v>123512</v>
          </cell>
        </row>
        <row r="703">
          <cell r="A703">
            <v>123515</v>
          </cell>
          <cell r="B703" t="str">
            <v>م</v>
          </cell>
          <cell r="C703" t="str">
            <v>م</v>
          </cell>
        </row>
        <row r="704">
          <cell r="A704">
            <v>123516</v>
          </cell>
          <cell r="B704" t="str">
            <v>م</v>
          </cell>
          <cell r="C704" t="str">
            <v>م</v>
          </cell>
        </row>
        <row r="705">
          <cell r="A705">
            <v>123517</v>
          </cell>
        </row>
        <row r="706">
          <cell r="A706">
            <v>123518</v>
          </cell>
        </row>
        <row r="707">
          <cell r="A707">
            <v>123520</v>
          </cell>
        </row>
        <row r="708">
          <cell r="A708">
            <v>123521</v>
          </cell>
        </row>
        <row r="709">
          <cell r="A709">
            <v>123525</v>
          </cell>
          <cell r="C709" t="str">
            <v>م</v>
          </cell>
        </row>
        <row r="710">
          <cell r="A710">
            <v>123527</v>
          </cell>
        </row>
        <row r="711">
          <cell r="A711">
            <v>123530</v>
          </cell>
        </row>
        <row r="712">
          <cell r="A712">
            <v>123531</v>
          </cell>
          <cell r="B712" t="str">
            <v>م</v>
          </cell>
          <cell r="C712" t="str">
            <v>م</v>
          </cell>
        </row>
        <row r="713">
          <cell r="A713">
            <v>123532</v>
          </cell>
        </row>
        <row r="714">
          <cell r="A714">
            <v>123535</v>
          </cell>
          <cell r="C714" t="str">
            <v>م</v>
          </cell>
        </row>
        <row r="715">
          <cell r="A715">
            <v>123536</v>
          </cell>
          <cell r="B715" t="str">
            <v>م</v>
          </cell>
          <cell r="C715" t="str">
            <v>م</v>
          </cell>
        </row>
        <row r="716">
          <cell r="A716">
            <v>123537</v>
          </cell>
        </row>
        <row r="717">
          <cell r="A717">
            <v>123538</v>
          </cell>
        </row>
        <row r="718">
          <cell r="A718">
            <v>123540</v>
          </cell>
          <cell r="B718" t="str">
            <v>م</v>
          </cell>
          <cell r="C718" t="str">
            <v>م</v>
          </cell>
        </row>
        <row r="719">
          <cell r="A719">
            <v>123541</v>
          </cell>
          <cell r="B719" t="str">
            <v>م</v>
          </cell>
          <cell r="C719" t="str">
            <v>م</v>
          </cell>
        </row>
        <row r="720">
          <cell r="A720">
            <v>123542</v>
          </cell>
        </row>
        <row r="721">
          <cell r="A721">
            <v>123543</v>
          </cell>
        </row>
        <row r="722">
          <cell r="A722">
            <v>123544</v>
          </cell>
          <cell r="B722" t="str">
            <v>م</v>
          </cell>
          <cell r="C722" t="str">
            <v>م</v>
          </cell>
        </row>
        <row r="723">
          <cell r="A723">
            <v>123545</v>
          </cell>
        </row>
        <row r="724">
          <cell r="A724">
            <v>123548</v>
          </cell>
        </row>
        <row r="725">
          <cell r="A725">
            <v>123549</v>
          </cell>
        </row>
        <row r="726">
          <cell r="A726">
            <v>123550</v>
          </cell>
          <cell r="B726" t="str">
            <v>م</v>
          </cell>
          <cell r="C726" t="str">
            <v>م</v>
          </cell>
        </row>
        <row r="727">
          <cell r="A727">
            <v>123552</v>
          </cell>
        </row>
        <row r="728">
          <cell r="A728">
            <v>123557</v>
          </cell>
        </row>
        <row r="729">
          <cell r="A729">
            <v>123559</v>
          </cell>
        </row>
        <row r="730">
          <cell r="A730">
            <v>123561</v>
          </cell>
        </row>
        <row r="731">
          <cell r="A731">
            <v>123563</v>
          </cell>
          <cell r="C731" t="str">
            <v>م</v>
          </cell>
        </row>
        <row r="732">
          <cell r="A732">
            <v>123564</v>
          </cell>
        </row>
        <row r="733">
          <cell r="A733">
            <v>123567</v>
          </cell>
          <cell r="B733" t="str">
            <v>م</v>
          </cell>
          <cell r="C733" t="str">
            <v>م</v>
          </cell>
        </row>
        <row r="734">
          <cell r="A734">
            <v>123569</v>
          </cell>
        </row>
        <row r="735">
          <cell r="A735">
            <v>123570</v>
          </cell>
        </row>
        <row r="736">
          <cell r="A736">
            <v>123571</v>
          </cell>
        </row>
        <row r="737">
          <cell r="A737">
            <v>123574</v>
          </cell>
          <cell r="B737" t="str">
            <v>م</v>
          </cell>
          <cell r="C737" t="str">
            <v>م</v>
          </cell>
        </row>
        <row r="738">
          <cell r="A738">
            <v>123578</v>
          </cell>
          <cell r="B738" t="str">
            <v>م</v>
          </cell>
          <cell r="C738" t="str">
            <v>م</v>
          </cell>
        </row>
        <row r="739">
          <cell r="A739">
            <v>123580</v>
          </cell>
          <cell r="C739" t="str">
            <v>م</v>
          </cell>
        </row>
        <row r="740">
          <cell r="A740">
            <v>123581</v>
          </cell>
        </row>
        <row r="741">
          <cell r="A741">
            <v>123585</v>
          </cell>
        </row>
        <row r="742">
          <cell r="A742">
            <v>123587</v>
          </cell>
          <cell r="B742" t="str">
            <v>م</v>
          </cell>
          <cell r="C742" t="str">
            <v>م</v>
          </cell>
        </row>
        <row r="743">
          <cell r="A743">
            <v>123588</v>
          </cell>
          <cell r="C743" t="str">
            <v>م</v>
          </cell>
        </row>
        <row r="744">
          <cell r="A744">
            <v>123589</v>
          </cell>
        </row>
        <row r="745">
          <cell r="A745">
            <v>123590</v>
          </cell>
        </row>
        <row r="746">
          <cell r="A746">
            <v>123592</v>
          </cell>
        </row>
        <row r="747">
          <cell r="A747">
            <v>123593</v>
          </cell>
        </row>
        <row r="748">
          <cell r="A748">
            <v>123594</v>
          </cell>
        </row>
        <row r="749">
          <cell r="A749">
            <v>123595</v>
          </cell>
          <cell r="B749" t="str">
            <v>م</v>
          </cell>
          <cell r="C749" t="str">
            <v>م</v>
          </cell>
        </row>
        <row r="750">
          <cell r="A750">
            <v>123596</v>
          </cell>
        </row>
        <row r="751">
          <cell r="A751">
            <v>123597</v>
          </cell>
          <cell r="B751" t="str">
            <v>م</v>
          </cell>
          <cell r="C751" t="str">
            <v>م</v>
          </cell>
        </row>
        <row r="752">
          <cell r="A752">
            <v>123598</v>
          </cell>
          <cell r="B752" t="str">
            <v>م</v>
          </cell>
          <cell r="C752" t="str">
            <v>م</v>
          </cell>
        </row>
        <row r="753">
          <cell r="A753">
            <v>123599</v>
          </cell>
        </row>
        <row r="754">
          <cell r="A754">
            <v>123601</v>
          </cell>
        </row>
        <row r="755">
          <cell r="A755">
            <v>123602</v>
          </cell>
          <cell r="B755" t="str">
            <v>م</v>
          </cell>
          <cell r="C755" t="str">
            <v>م</v>
          </cell>
        </row>
        <row r="756">
          <cell r="A756">
            <v>123603</v>
          </cell>
        </row>
        <row r="757">
          <cell r="A757">
            <v>123605</v>
          </cell>
        </row>
        <row r="758">
          <cell r="A758">
            <v>123606</v>
          </cell>
          <cell r="B758" t="str">
            <v>م</v>
          </cell>
          <cell r="C758" t="str">
            <v>م</v>
          </cell>
        </row>
        <row r="759">
          <cell r="A759">
            <v>123607</v>
          </cell>
        </row>
        <row r="760">
          <cell r="A760">
            <v>123608</v>
          </cell>
          <cell r="B760" t="str">
            <v>م</v>
          </cell>
          <cell r="C760" t="str">
            <v>م</v>
          </cell>
        </row>
        <row r="761">
          <cell r="A761">
            <v>123609</v>
          </cell>
        </row>
        <row r="762">
          <cell r="A762">
            <v>123610</v>
          </cell>
        </row>
        <row r="763">
          <cell r="A763">
            <v>123614</v>
          </cell>
          <cell r="B763" t="str">
            <v>م</v>
          </cell>
          <cell r="C763" t="str">
            <v>م</v>
          </cell>
        </row>
        <row r="764">
          <cell r="A764">
            <v>123615</v>
          </cell>
        </row>
        <row r="765">
          <cell r="A765">
            <v>123617</v>
          </cell>
        </row>
        <row r="766">
          <cell r="A766">
            <v>123618</v>
          </cell>
          <cell r="B766" t="str">
            <v>م</v>
          </cell>
          <cell r="C766" t="str">
            <v>م</v>
          </cell>
        </row>
        <row r="767">
          <cell r="A767">
            <v>123619</v>
          </cell>
        </row>
        <row r="768">
          <cell r="A768">
            <v>123621</v>
          </cell>
        </row>
        <row r="769">
          <cell r="A769">
            <v>123623</v>
          </cell>
          <cell r="B769" t="str">
            <v>م</v>
          </cell>
          <cell r="C769" t="str">
            <v>م</v>
          </cell>
        </row>
        <row r="770">
          <cell r="A770">
            <v>123624</v>
          </cell>
          <cell r="B770" t="str">
            <v>م</v>
          </cell>
          <cell r="C770" t="str">
            <v>م</v>
          </cell>
        </row>
        <row r="771">
          <cell r="A771">
            <v>123625</v>
          </cell>
        </row>
        <row r="772">
          <cell r="A772">
            <v>123626</v>
          </cell>
          <cell r="B772" t="str">
            <v>م</v>
          </cell>
          <cell r="C772" t="str">
            <v>م</v>
          </cell>
        </row>
        <row r="773">
          <cell r="A773">
            <v>123628</v>
          </cell>
        </row>
        <row r="774">
          <cell r="A774">
            <v>123629</v>
          </cell>
        </row>
        <row r="775">
          <cell r="A775">
            <v>123631</v>
          </cell>
          <cell r="B775" t="str">
            <v>م</v>
          </cell>
          <cell r="C775" t="str">
            <v>م</v>
          </cell>
        </row>
        <row r="776">
          <cell r="A776">
            <v>123632</v>
          </cell>
        </row>
        <row r="777">
          <cell r="A777">
            <v>123634</v>
          </cell>
        </row>
        <row r="778">
          <cell r="A778">
            <v>123635</v>
          </cell>
        </row>
        <row r="779">
          <cell r="A779">
            <v>123636</v>
          </cell>
          <cell r="C779" t="str">
            <v>م</v>
          </cell>
        </row>
        <row r="780">
          <cell r="A780">
            <v>123639</v>
          </cell>
          <cell r="B780" t="str">
            <v>م</v>
          </cell>
          <cell r="C780" t="str">
            <v>م</v>
          </cell>
        </row>
        <row r="781">
          <cell r="A781">
            <v>123641</v>
          </cell>
        </row>
        <row r="782">
          <cell r="A782">
            <v>123642</v>
          </cell>
          <cell r="B782" t="str">
            <v>م</v>
          </cell>
          <cell r="C782" t="str">
            <v>م</v>
          </cell>
        </row>
        <row r="783">
          <cell r="A783">
            <v>123647</v>
          </cell>
          <cell r="B783" t="str">
            <v>م</v>
          </cell>
          <cell r="C783" t="str">
            <v>م</v>
          </cell>
        </row>
        <row r="784">
          <cell r="A784">
            <v>123652</v>
          </cell>
          <cell r="B784" t="str">
            <v>م</v>
          </cell>
          <cell r="C784" t="str">
            <v>م</v>
          </cell>
        </row>
        <row r="785">
          <cell r="A785">
            <v>123656</v>
          </cell>
        </row>
        <row r="786">
          <cell r="A786">
            <v>123658</v>
          </cell>
          <cell r="C786" t="str">
            <v>م</v>
          </cell>
        </row>
        <row r="787">
          <cell r="A787">
            <v>123663</v>
          </cell>
          <cell r="B787" t="str">
            <v>م</v>
          </cell>
          <cell r="C787" t="str">
            <v>م</v>
          </cell>
        </row>
        <row r="788">
          <cell r="A788">
            <v>123664</v>
          </cell>
          <cell r="B788" t="str">
            <v>م</v>
          </cell>
          <cell r="C788" t="str">
            <v>م</v>
          </cell>
        </row>
        <row r="789">
          <cell r="A789">
            <v>123665</v>
          </cell>
        </row>
        <row r="790">
          <cell r="A790">
            <v>123666</v>
          </cell>
        </row>
        <row r="791">
          <cell r="A791">
            <v>123667</v>
          </cell>
        </row>
        <row r="792">
          <cell r="A792">
            <v>123669</v>
          </cell>
        </row>
        <row r="793">
          <cell r="A793">
            <v>123670</v>
          </cell>
        </row>
        <row r="794">
          <cell r="A794">
            <v>123672</v>
          </cell>
          <cell r="B794" t="str">
            <v>م</v>
          </cell>
          <cell r="C794" t="str">
            <v>م</v>
          </cell>
        </row>
        <row r="795">
          <cell r="A795">
            <v>123674</v>
          </cell>
          <cell r="B795" t="str">
            <v>م</v>
          </cell>
          <cell r="C795" t="str">
            <v>م</v>
          </cell>
        </row>
        <row r="796">
          <cell r="A796">
            <v>123675</v>
          </cell>
          <cell r="B796" t="str">
            <v>م</v>
          </cell>
          <cell r="C796" t="str">
            <v>م</v>
          </cell>
        </row>
        <row r="797">
          <cell r="A797">
            <v>123676</v>
          </cell>
          <cell r="C797" t="str">
            <v>م</v>
          </cell>
        </row>
        <row r="798">
          <cell r="A798">
            <v>123679</v>
          </cell>
        </row>
        <row r="799">
          <cell r="A799">
            <v>123681</v>
          </cell>
          <cell r="B799" t="str">
            <v>م</v>
          </cell>
          <cell r="C799" t="str">
            <v>م</v>
          </cell>
        </row>
        <row r="800">
          <cell r="A800">
            <v>123687</v>
          </cell>
        </row>
        <row r="801">
          <cell r="A801">
            <v>123690</v>
          </cell>
          <cell r="B801" t="str">
            <v>م</v>
          </cell>
          <cell r="C801" t="str">
            <v>م</v>
          </cell>
        </row>
        <row r="802">
          <cell r="A802">
            <v>123693</v>
          </cell>
        </row>
        <row r="803">
          <cell r="A803">
            <v>123697</v>
          </cell>
        </row>
        <row r="804">
          <cell r="A804">
            <v>123698</v>
          </cell>
        </row>
        <row r="805">
          <cell r="A805">
            <v>123702</v>
          </cell>
        </row>
        <row r="806">
          <cell r="A806">
            <v>123704</v>
          </cell>
          <cell r="B806" t="str">
            <v>م</v>
          </cell>
          <cell r="C806" t="str">
            <v>م</v>
          </cell>
        </row>
        <row r="807">
          <cell r="A807">
            <v>123705</v>
          </cell>
          <cell r="B807" t="str">
            <v>م</v>
          </cell>
          <cell r="C807" t="str">
            <v>م</v>
          </cell>
        </row>
        <row r="808">
          <cell r="A808">
            <v>123710</v>
          </cell>
          <cell r="B808" t="str">
            <v>م</v>
          </cell>
          <cell r="C808" t="str">
            <v>م</v>
          </cell>
        </row>
        <row r="809">
          <cell r="A809">
            <v>123712</v>
          </cell>
        </row>
        <row r="810">
          <cell r="A810">
            <v>123713</v>
          </cell>
        </row>
        <row r="811">
          <cell r="A811">
            <v>123714</v>
          </cell>
        </row>
        <row r="812">
          <cell r="A812">
            <v>123716</v>
          </cell>
          <cell r="C812" t="str">
            <v>م</v>
          </cell>
        </row>
        <row r="813">
          <cell r="A813">
            <v>123717</v>
          </cell>
          <cell r="B813" t="str">
            <v>م</v>
          </cell>
          <cell r="C813" t="str">
            <v>م</v>
          </cell>
        </row>
        <row r="814">
          <cell r="A814">
            <v>123718</v>
          </cell>
        </row>
        <row r="815">
          <cell r="A815">
            <v>123719</v>
          </cell>
        </row>
        <row r="816">
          <cell r="A816">
            <v>123720</v>
          </cell>
          <cell r="B816" t="str">
            <v>م</v>
          </cell>
          <cell r="C816" t="str">
            <v>م</v>
          </cell>
        </row>
        <row r="817">
          <cell r="A817">
            <v>123722</v>
          </cell>
        </row>
        <row r="818">
          <cell r="A818">
            <v>123723</v>
          </cell>
        </row>
        <row r="819">
          <cell r="A819">
            <v>123726</v>
          </cell>
          <cell r="B819" t="str">
            <v>م</v>
          </cell>
          <cell r="C819" t="str">
            <v>م</v>
          </cell>
        </row>
        <row r="820">
          <cell r="A820">
            <v>123728</v>
          </cell>
        </row>
        <row r="821">
          <cell r="A821">
            <v>123730</v>
          </cell>
        </row>
        <row r="822">
          <cell r="A822">
            <v>123733</v>
          </cell>
          <cell r="B822" t="str">
            <v>م</v>
          </cell>
          <cell r="C822" t="str">
            <v>م</v>
          </cell>
        </row>
        <row r="823">
          <cell r="A823">
            <v>123734</v>
          </cell>
        </row>
        <row r="824">
          <cell r="A824">
            <v>123735</v>
          </cell>
        </row>
        <row r="825">
          <cell r="A825">
            <v>123736</v>
          </cell>
        </row>
        <row r="826">
          <cell r="A826">
            <v>123737</v>
          </cell>
          <cell r="B826" t="str">
            <v>م</v>
          </cell>
          <cell r="C826" t="str">
            <v>م</v>
          </cell>
        </row>
        <row r="827">
          <cell r="A827">
            <v>123738</v>
          </cell>
        </row>
        <row r="828">
          <cell r="A828">
            <v>123741</v>
          </cell>
        </row>
        <row r="829">
          <cell r="A829">
            <v>123742</v>
          </cell>
          <cell r="B829" t="str">
            <v>م</v>
          </cell>
          <cell r="C829" t="str">
            <v>م</v>
          </cell>
        </row>
        <row r="830">
          <cell r="A830">
            <v>123743</v>
          </cell>
          <cell r="B830" t="str">
            <v>م</v>
          </cell>
          <cell r="C830" t="str">
            <v>م</v>
          </cell>
        </row>
        <row r="831">
          <cell r="A831">
            <v>123746</v>
          </cell>
        </row>
        <row r="832">
          <cell r="A832">
            <v>123747</v>
          </cell>
          <cell r="B832" t="str">
            <v>م</v>
          </cell>
          <cell r="C832" t="str">
            <v>م</v>
          </cell>
        </row>
        <row r="833">
          <cell r="A833">
            <v>123748</v>
          </cell>
        </row>
        <row r="834">
          <cell r="A834">
            <v>123749</v>
          </cell>
        </row>
        <row r="835">
          <cell r="A835">
            <v>123750</v>
          </cell>
          <cell r="B835" t="str">
            <v>م</v>
          </cell>
          <cell r="C835" t="str">
            <v>م</v>
          </cell>
        </row>
        <row r="836">
          <cell r="A836">
            <v>123752</v>
          </cell>
        </row>
        <row r="837">
          <cell r="A837">
            <v>123758</v>
          </cell>
        </row>
        <row r="838">
          <cell r="A838">
            <v>123759</v>
          </cell>
        </row>
        <row r="839">
          <cell r="A839">
            <v>123762</v>
          </cell>
        </row>
        <row r="840">
          <cell r="A840">
            <v>123763</v>
          </cell>
        </row>
        <row r="841">
          <cell r="A841">
            <v>123764</v>
          </cell>
        </row>
        <row r="842">
          <cell r="A842">
            <v>123765</v>
          </cell>
        </row>
        <row r="843">
          <cell r="A843">
            <v>123766</v>
          </cell>
        </row>
        <row r="844">
          <cell r="A844">
            <v>123767</v>
          </cell>
        </row>
        <row r="845">
          <cell r="A845">
            <v>123768</v>
          </cell>
          <cell r="B845" t="str">
            <v>م</v>
          </cell>
          <cell r="C845" t="str">
            <v>م</v>
          </cell>
        </row>
        <row r="846">
          <cell r="A846">
            <v>123771</v>
          </cell>
        </row>
        <row r="847">
          <cell r="A847">
            <v>123773</v>
          </cell>
          <cell r="B847" t="str">
            <v>م</v>
          </cell>
          <cell r="C847" t="str">
            <v>م</v>
          </cell>
        </row>
        <row r="848">
          <cell r="A848">
            <v>123774</v>
          </cell>
        </row>
        <row r="849">
          <cell r="A849">
            <v>123776</v>
          </cell>
        </row>
        <row r="850">
          <cell r="A850">
            <v>123777</v>
          </cell>
        </row>
        <row r="851">
          <cell r="A851">
            <v>123779</v>
          </cell>
          <cell r="B851" t="str">
            <v>م</v>
          </cell>
          <cell r="C851" t="str">
            <v>م</v>
          </cell>
        </row>
        <row r="852">
          <cell r="A852">
            <v>123781</v>
          </cell>
        </row>
        <row r="853">
          <cell r="A853">
            <v>123784</v>
          </cell>
        </row>
        <row r="854">
          <cell r="A854">
            <v>123787</v>
          </cell>
        </row>
        <row r="855">
          <cell r="A855">
            <v>123790</v>
          </cell>
        </row>
        <row r="856">
          <cell r="A856">
            <v>123793</v>
          </cell>
          <cell r="C856" t="str">
            <v>م</v>
          </cell>
        </row>
        <row r="857">
          <cell r="A857">
            <v>123794</v>
          </cell>
        </row>
        <row r="858">
          <cell r="A858">
            <v>123795</v>
          </cell>
        </row>
        <row r="859">
          <cell r="A859">
            <v>123797</v>
          </cell>
        </row>
        <row r="860">
          <cell r="A860">
            <v>123799</v>
          </cell>
          <cell r="B860" t="str">
            <v>م</v>
          </cell>
          <cell r="C860" t="str">
            <v>م</v>
          </cell>
        </row>
        <row r="861">
          <cell r="A861">
            <v>123802</v>
          </cell>
        </row>
        <row r="862">
          <cell r="A862">
            <v>123803</v>
          </cell>
        </row>
        <row r="863">
          <cell r="A863">
            <v>123805</v>
          </cell>
        </row>
        <row r="864">
          <cell r="A864">
            <v>123806</v>
          </cell>
          <cell r="B864" t="str">
            <v>م</v>
          </cell>
          <cell r="C864" t="str">
            <v>م</v>
          </cell>
        </row>
        <row r="865">
          <cell r="A865">
            <v>123809</v>
          </cell>
        </row>
        <row r="866">
          <cell r="A866">
            <v>123811</v>
          </cell>
        </row>
        <row r="867">
          <cell r="A867">
            <v>123812</v>
          </cell>
        </row>
        <row r="868">
          <cell r="A868">
            <v>123813</v>
          </cell>
        </row>
        <row r="869">
          <cell r="A869">
            <v>123814</v>
          </cell>
        </row>
        <row r="870">
          <cell r="A870">
            <v>123819</v>
          </cell>
        </row>
        <row r="871">
          <cell r="A871">
            <v>123822</v>
          </cell>
        </row>
        <row r="872">
          <cell r="A872">
            <v>123823</v>
          </cell>
        </row>
        <row r="873">
          <cell r="A873">
            <v>123825</v>
          </cell>
        </row>
        <row r="874">
          <cell r="A874">
            <v>123826</v>
          </cell>
          <cell r="B874" t="str">
            <v>م</v>
          </cell>
          <cell r="C874" t="str">
            <v>م</v>
          </cell>
        </row>
        <row r="875">
          <cell r="A875">
            <v>123827</v>
          </cell>
          <cell r="B875" t="str">
            <v>م</v>
          </cell>
          <cell r="C875" t="str">
            <v>م</v>
          </cell>
        </row>
        <row r="876">
          <cell r="A876">
            <v>123829</v>
          </cell>
        </row>
        <row r="877">
          <cell r="A877">
            <v>123834</v>
          </cell>
          <cell r="C877" t="str">
            <v>م</v>
          </cell>
        </row>
        <row r="878">
          <cell r="A878">
            <v>123835</v>
          </cell>
        </row>
        <row r="879">
          <cell r="A879">
            <v>123836</v>
          </cell>
          <cell r="C879" t="str">
            <v>م</v>
          </cell>
        </row>
        <row r="880">
          <cell r="A880">
            <v>123837</v>
          </cell>
          <cell r="C880" t="str">
            <v>م</v>
          </cell>
        </row>
        <row r="881">
          <cell r="A881">
            <v>123839</v>
          </cell>
        </row>
        <row r="882">
          <cell r="A882">
            <v>123845</v>
          </cell>
          <cell r="B882" t="str">
            <v>م</v>
          </cell>
          <cell r="C882" t="str">
            <v>م</v>
          </cell>
        </row>
        <row r="883">
          <cell r="A883">
            <v>123849</v>
          </cell>
          <cell r="B883" t="str">
            <v>م</v>
          </cell>
          <cell r="C883" t="str">
            <v>م</v>
          </cell>
        </row>
        <row r="884">
          <cell r="A884">
            <v>123851</v>
          </cell>
        </row>
        <row r="885">
          <cell r="A885">
            <v>123853</v>
          </cell>
          <cell r="C885" t="str">
            <v>م</v>
          </cell>
        </row>
        <row r="886">
          <cell r="A886">
            <v>123856</v>
          </cell>
        </row>
        <row r="887">
          <cell r="A887">
            <v>123858</v>
          </cell>
        </row>
        <row r="888">
          <cell r="A888">
            <v>123860</v>
          </cell>
          <cell r="B888" t="str">
            <v>م</v>
          </cell>
          <cell r="C888" t="str">
            <v>م</v>
          </cell>
        </row>
        <row r="889">
          <cell r="A889">
            <v>123861</v>
          </cell>
        </row>
        <row r="890">
          <cell r="A890">
            <v>123862</v>
          </cell>
          <cell r="B890" t="str">
            <v>م</v>
          </cell>
          <cell r="C890" t="str">
            <v>م</v>
          </cell>
        </row>
        <row r="891">
          <cell r="A891">
            <v>123864</v>
          </cell>
        </row>
        <row r="892">
          <cell r="A892">
            <v>123866</v>
          </cell>
        </row>
        <row r="893">
          <cell r="A893">
            <v>123867</v>
          </cell>
          <cell r="B893" t="str">
            <v>م</v>
          </cell>
          <cell r="C893" t="str">
            <v>م</v>
          </cell>
        </row>
        <row r="894">
          <cell r="A894">
            <v>123868</v>
          </cell>
        </row>
        <row r="895">
          <cell r="A895">
            <v>123872</v>
          </cell>
        </row>
        <row r="896">
          <cell r="A896">
            <v>123873</v>
          </cell>
          <cell r="B896" t="str">
            <v>م</v>
          </cell>
          <cell r="C896" t="str">
            <v>م</v>
          </cell>
        </row>
        <row r="897">
          <cell r="A897">
            <v>123874</v>
          </cell>
        </row>
        <row r="898">
          <cell r="A898">
            <v>123875</v>
          </cell>
        </row>
        <row r="899">
          <cell r="A899">
            <v>123877</v>
          </cell>
        </row>
        <row r="900">
          <cell r="A900">
            <v>123878</v>
          </cell>
          <cell r="B900" t="str">
            <v>م</v>
          </cell>
          <cell r="C900" t="str">
            <v>م</v>
          </cell>
        </row>
        <row r="901">
          <cell r="A901">
            <v>123883</v>
          </cell>
          <cell r="C901" t="str">
            <v>م</v>
          </cell>
        </row>
        <row r="902">
          <cell r="A902">
            <v>123884</v>
          </cell>
          <cell r="B902" t="str">
            <v>م</v>
          </cell>
          <cell r="C902" t="str">
            <v>م</v>
          </cell>
        </row>
        <row r="903">
          <cell r="A903">
            <v>123886</v>
          </cell>
          <cell r="B903" t="str">
            <v>م</v>
          </cell>
          <cell r="C903" t="str">
            <v>م</v>
          </cell>
        </row>
        <row r="904">
          <cell r="A904">
            <v>123888</v>
          </cell>
          <cell r="B904" t="str">
            <v>م</v>
          </cell>
          <cell r="C904" t="str">
            <v>م</v>
          </cell>
        </row>
        <row r="905">
          <cell r="A905">
            <v>123893</v>
          </cell>
          <cell r="B905" t="str">
            <v>م</v>
          </cell>
          <cell r="C905" t="str">
            <v>م</v>
          </cell>
        </row>
        <row r="906">
          <cell r="A906">
            <v>123895</v>
          </cell>
          <cell r="B906" t="str">
            <v>م</v>
          </cell>
          <cell r="C906" t="str">
            <v>م</v>
          </cell>
        </row>
        <row r="907">
          <cell r="A907">
            <v>123897</v>
          </cell>
          <cell r="B907" t="str">
            <v>م</v>
          </cell>
          <cell r="C907" t="str">
            <v>م</v>
          </cell>
        </row>
        <row r="908">
          <cell r="A908">
            <v>123898</v>
          </cell>
          <cell r="C908" t="str">
            <v>م</v>
          </cell>
        </row>
        <row r="909">
          <cell r="A909">
            <v>123900</v>
          </cell>
          <cell r="B909" t="str">
            <v>م</v>
          </cell>
          <cell r="C909" t="str">
            <v>م</v>
          </cell>
        </row>
        <row r="910">
          <cell r="A910">
            <v>123901</v>
          </cell>
          <cell r="B910" t="str">
            <v>م</v>
          </cell>
          <cell r="C910" t="str">
            <v>م</v>
          </cell>
        </row>
        <row r="911">
          <cell r="A911">
            <v>123905</v>
          </cell>
        </row>
        <row r="912">
          <cell r="A912">
            <v>123906</v>
          </cell>
          <cell r="B912" t="str">
            <v>م</v>
          </cell>
          <cell r="C912" t="str">
            <v>م</v>
          </cell>
        </row>
        <row r="913">
          <cell r="A913">
            <v>123908</v>
          </cell>
          <cell r="B913" t="str">
            <v>م</v>
          </cell>
          <cell r="C913" t="str">
            <v>م</v>
          </cell>
        </row>
        <row r="914">
          <cell r="A914">
            <v>123910</v>
          </cell>
          <cell r="B914" t="str">
            <v>م</v>
          </cell>
          <cell r="C914" t="str">
            <v>م</v>
          </cell>
        </row>
        <row r="915">
          <cell r="A915">
            <v>123913</v>
          </cell>
          <cell r="B915" t="str">
            <v>م</v>
          </cell>
          <cell r="C915" t="str">
            <v>م</v>
          </cell>
        </row>
        <row r="916">
          <cell r="A916">
            <v>123915</v>
          </cell>
          <cell r="B916" t="str">
            <v>م</v>
          </cell>
          <cell r="C916" t="str">
            <v>م</v>
          </cell>
        </row>
        <row r="917">
          <cell r="A917">
            <v>123916</v>
          </cell>
          <cell r="B917" t="str">
            <v>م</v>
          </cell>
          <cell r="C917" t="str">
            <v>م</v>
          </cell>
        </row>
        <row r="918">
          <cell r="A918">
            <v>123917</v>
          </cell>
          <cell r="B918" t="str">
            <v>م</v>
          </cell>
          <cell r="C918" t="str">
            <v>م</v>
          </cell>
        </row>
        <row r="919">
          <cell r="A919">
            <v>123918</v>
          </cell>
        </row>
        <row r="920">
          <cell r="A920">
            <v>123919</v>
          </cell>
          <cell r="B920" t="str">
            <v>م</v>
          </cell>
          <cell r="C920" t="str">
            <v>م</v>
          </cell>
        </row>
        <row r="921">
          <cell r="A921">
            <v>123926</v>
          </cell>
          <cell r="C921" t="str">
            <v>م</v>
          </cell>
        </row>
        <row r="922">
          <cell r="A922">
            <v>123927</v>
          </cell>
          <cell r="B922" t="str">
            <v>م</v>
          </cell>
          <cell r="C922" t="str">
            <v>م</v>
          </cell>
        </row>
        <row r="923">
          <cell r="A923">
            <v>123928</v>
          </cell>
          <cell r="B923" t="str">
            <v>م</v>
          </cell>
          <cell r="C923" t="str">
            <v>م</v>
          </cell>
        </row>
        <row r="924">
          <cell r="A924">
            <v>123930</v>
          </cell>
          <cell r="B924" t="str">
            <v>م</v>
          </cell>
          <cell r="C924" t="str">
            <v>م</v>
          </cell>
        </row>
        <row r="925">
          <cell r="A925">
            <v>123935</v>
          </cell>
          <cell r="B925" t="str">
            <v>م</v>
          </cell>
          <cell r="C925" t="str">
            <v>م</v>
          </cell>
        </row>
        <row r="926">
          <cell r="A926">
            <v>123936</v>
          </cell>
          <cell r="C926" t="str">
            <v>م</v>
          </cell>
        </row>
        <row r="927">
          <cell r="A927">
            <v>123939</v>
          </cell>
          <cell r="B927" t="str">
            <v>م</v>
          </cell>
          <cell r="C927" t="str">
            <v>م</v>
          </cell>
        </row>
        <row r="928">
          <cell r="A928">
            <v>123940</v>
          </cell>
          <cell r="B928" t="str">
            <v>م</v>
          </cell>
          <cell r="C928" t="str">
            <v>م</v>
          </cell>
        </row>
        <row r="929">
          <cell r="A929">
            <v>123942</v>
          </cell>
          <cell r="B929" t="str">
            <v>م</v>
          </cell>
          <cell r="C929" t="str">
            <v>م</v>
          </cell>
        </row>
        <row r="930">
          <cell r="A930">
            <v>123946</v>
          </cell>
        </row>
        <row r="931">
          <cell r="A931">
            <v>123948</v>
          </cell>
          <cell r="B931" t="str">
            <v>م</v>
          </cell>
          <cell r="C931" t="str">
            <v>م</v>
          </cell>
        </row>
        <row r="932">
          <cell r="A932">
            <v>123949</v>
          </cell>
          <cell r="B932" t="str">
            <v>م</v>
          </cell>
          <cell r="C932" t="str">
            <v>م</v>
          </cell>
        </row>
        <row r="933">
          <cell r="A933">
            <v>123951</v>
          </cell>
          <cell r="B933" t="str">
            <v>م</v>
          </cell>
          <cell r="C933" t="str">
            <v>م</v>
          </cell>
        </row>
        <row r="934">
          <cell r="A934">
            <v>123956</v>
          </cell>
          <cell r="C934" t="str">
            <v>م</v>
          </cell>
        </row>
        <row r="935">
          <cell r="A935">
            <v>123963</v>
          </cell>
          <cell r="B935" t="str">
            <v>م</v>
          </cell>
          <cell r="C935" t="str">
            <v>م</v>
          </cell>
        </row>
        <row r="936">
          <cell r="A936">
            <v>123966</v>
          </cell>
          <cell r="B936" t="str">
            <v>م</v>
          </cell>
          <cell r="C936" t="str">
            <v>م</v>
          </cell>
        </row>
        <row r="937">
          <cell r="A937">
            <v>123971</v>
          </cell>
        </row>
        <row r="938">
          <cell r="A938">
            <v>123972</v>
          </cell>
          <cell r="B938" t="str">
            <v>م</v>
          </cell>
          <cell r="C938" t="str">
            <v>م</v>
          </cell>
        </row>
        <row r="939">
          <cell r="A939">
            <v>123974</v>
          </cell>
          <cell r="B939" t="str">
            <v>م</v>
          </cell>
          <cell r="C939" t="str">
            <v>م</v>
          </cell>
        </row>
        <row r="940">
          <cell r="A940">
            <v>123976</v>
          </cell>
          <cell r="B940" t="str">
            <v>م</v>
          </cell>
          <cell r="C940" t="str">
            <v>م</v>
          </cell>
        </row>
        <row r="941">
          <cell r="A941">
            <v>123977</v>
          </cell>
        </row>
        <row r="942">
          <cell r="A942">
            <v>123978</v>
          </cell>
          <cell r="B942" t="str">
            <v>م</v>
          </cell>
          <cell r="C942" t="str">
            <v>م</v>
          </cell>
        </row>
        <row r="943">
          <cell r="A943">
            <v>123981</v>
          </cell>
          <cell r="C943" t="str">
            <v>م</v>
          </cell>
        </row>
        <row r="944">
          <cell r="A944">
            <v>123982</v>
          </cell>
          <cell r="B944" t="str">
            <v>م</v>
          </cell>
          <cell r="C944" t="str">
            <v>م</v>
          </cell>
        </row>
        <row r="945">
          <cell r="A945">
            <v>123983</v>
          </cell>
          <cell r="B945" t="str">
            <v>م</v>
          </cell>
          <cell r="C945" t="str">
            <v>م</v>
          </cell>
        </row>
        <row r="946">
          <cell r="A946">
            <v>123984</v>
          </cell>
          <cell r="B946" t="str">
            <v>م</v>
          </cell>
          <cell r="C946" t="str">
            <v>م</v>
          </cell>
        </row>
        <row r="947">
          <cell r="A947">
            <v>123985</v>
          </cell>
          <cell r="B947" t="str">
            <v>م</v>
          </cell>
          <cell r="C947" t="str">
            <v>م</v>
          </cell>
        </row>
        <row r="948">
          <cell r="A948">
            <v>123988</v>
          </cell>
          <cell r="B948" t="str">
            <v>م</v>
          </cell>
          <cell r="C948" t="str">
            <v>م</v>
          </cell>
        </row>
        <row r="949">
          <cell r="A949">
            <v>123990</v>
          </cell>
          <cell r="B949" t="str">
            <v>م</v>
          </cell>
          <cell r="C949" t="str">
            <v>م</v>
          </cell>
        </row>
        <row r="950">
          <cell r="A950">
            <v>123991</v>
          </cell>
          <cell r="B950" t="str">
            <v>م</v>
          </cell>
          <cell r="C950" t="str">
            <v>م</v>
          </cell>
        </row>
        <row r="951">
          <cell r="A951">
            <v>123992</v>
          </cell>
          <cell r="B951" t="str">
            <v>م</v>
          </cell>
          <cell r="C951" t="str">
            <v>م</v>
          </cell>
        </row>
        <row r="952">
          <cell r="A952">
            <v>123994</v>
          </cell>
          <cell r="B952" t="str">
            <v>م</v>
          </cell>
          <cell r="C952" t="str">
            <v>م</v>
          </cell>
        </row>
        <row r="953">
          <cell r="A953">
            <v>123995</v>
          </cell>
          <cell r="B953" t="str">
            <v>م</v>
          </cell>
          <cell r="C953" t="str">
            <v>م</v>
          </cell>
        </row>
        <row r="954">
          <cell r="A954">
            <v>123996</v>
          </cell>
          <cell r="B954" t="str">
            <v>م</v>
          </cell>
          <cell r="C954" t="str">
            <v>م</v>
          </cell>
        </row>
        <row r="955">
          <cell r="A955">
            <v>124000</v>
          </cell>
          <cell r="B955" t="str">
            <v>م</v>
          </cell>
          <cell r="C955" t="str">
            <v>م</v>
          </cell>
        </row>
        <row r="956">
          <cell r="A956">
            <v>124001</v>
          </cell>
          <cell r="B956" t="str">
            <v>م</v>
          </cell>
          <cell r="C956" t="str">
            <v>م</v>
          </cell>
        </row>
        <row r="957">
          <cell r="A957">
            <v>124006</v>
          </cell>
          <cell r="B957" t="str">
            <v>م</v>
          </cell>
          <cell r="C957" t="str">
            <v>م</v>
          </cell>
        </row>
        <row r="958">
          <cell r="A958">
            <v>124007</v>
          </cell>
          <cell r="B958" t="str">
            <v>م</v>
          </cell>
          <cell r="C958" t="str">
            <v>م</v>
          </cell>
        </row>
        <row r="959">
          <cell r="A959">
            <v>124011</v>
          </cell>
          <cell r="B959" t="str">
            <v>م</v>
          </cell>
          <cell r="C959" t="str">
            <v>م</v>
          </cell>
        </row>
        <row r="960">
          <cell r="A960">
            <v>124012</v>
          </cell>
          <cell r="B960" t="str">
            <v>م</v>
          </cell>
          <cell r="C960" t="str">
            <v>م</v>
          </cell>
        </row>
        <row r="961">
          <cell r="A961">
            <v>124014</v>
          </cell>
          <cell r="B961" t="str">
            <v>م</v>
          </cell>
          <cell r="C961" t="str">
            <v>م</v>
          </cell>
        </row>
        <row r="962">
          <cell r="A962">
            <v>124017</v>
          </cell>
          <cell r="B962" t="str">
            <v>م</v>
          </cell>
          <cell r="C962" t="str">
            <v>م</v>
          </cell>
        </row>
        <row r="963">
          <cell r="A963">
            <v>124018</v>
          </cell>
          <cell r="B963" t="str">
            <v>م</v>
          </cell>
          <cell r="C963" t="str">
            <v>م</v>
          </cell>
        </row>
        <row r="964">
          <cell r="A964">
            <v>124019</v>
          </cell>
          <cell r="B964" t="str">
            <v>م</v>
          </cell>
          <cell r="C964" t="str">
            <v>م</v>
          </cell>
        </row>
        <row r="965">
          <cell r="A965">
            <v>124022</v>
          </cell>
          <cell r="B965" t="str">
            <v>م</v>
          </cell>
          <cell r="C965" t="str">
            <v>م</v>
          </cell>
        </row>
        <row r="966">
          <cell r="A966">
            <v>124023</v>
          </cell>
          <cell r="B966" t="str">
            <v>م</v>
          </cell>
          <cell r="C966" t="str">
            <v>م</v>
          </cell>
        </row>
        <row r="967">
          <cell r="A967">
            <v>124024</v>
          </cell>
          <cell r="B967" t="str">
            <v>م</v>
          </cell>
          <cell r="C967" t="str">
            <v>م</v>
          </cell>
        </row>
        <row r="968">
          <cell r="A968">
            <v>124025</v>
          </cell>
          <cell r="B968" t="str">
            <v>م</v>
          </cell>
          <cell r="C968" t="str">
            <v>م</v>
          </cell>
        </row>
        <row r="969">
          <cell r="A969">
            <v>124029</v>
          </cell>
          <cell r="B969" t="str">
            <v>م</v>
          </cell>
          <cell r="C969" t="str">
            <v>م</v>
          </cell>
        </row>
        <row r="970">
          <cell r="A970">
            <v>124030</v>
          </cell>
        </row>
        <row r="971">
          <cell r="A971">
            <v>124031</v>
          </cell>
          <cell r="B971" t="str">
            <v>م</v>
          </cell>
          <cell r="C971" t="str">
            <v>م</v>
          </cell>
        </row>
        <row r="972">
          <cell r="A972">
            <v>124033</v>
          </cell>
          <cell r="B972" t="str">
            <v>م</v>
          </cell>
          <cell r="C972" t="str">
            <v>م</v>
          </cell>
        </row>
        <row r="973">
          <cell r="A973">
            <v>124034</v>
          </cell>
          <cell r="B973" t="str">
            <v>م</v>
          </cell>
          <cell r="C973" t="str">
            <v>م</v>
          </cell>
        </row>
        <row r="974">
          <cell r="A974">
            <v>124037</v>
          </cell>
          <cell r="B974" t="str">
            <v>م</v>
          </cell>
          <cell r="C974" t="str">
            <v>م</v>
          </cell>
        </row>
        <row r="975">
          <cell r="A975">
            <v>124038</v>
          </cell>
          <cell r="B975" t="str">
            <v>م</v>
          </cell>
          <cell r="C975" t="str">
            <v>م</v>
          </cell>
        </row>
        <row r="976">
          <cell r="A976">
            <v>124040</v>
          </cell>
          <cell r="B976" t="str">
            <v>م</v>
          </cell>
          <cell r="C976" t="str">
            <v>م</v>
          </cell>
        </row>
        <row r="977">
          <cell r="A977">
            <v>124041</v>
          </cell>
          <cell r="B977" t="str">
            <v>م</v>
          </cell>
          <cell r="C977" t="str">
            <v>م</v>
          </cell>
        </row>
        <row r="978">
          <cell r="A978">
            <v>124046</v>
          </cell>
          <cell r="B978" t="str">
            <v>م</v>
          </cell>
          <cell r="C978" t="str">
            <v>م</v>
          </cell>
        </row>
        <row r="979">
          <cell r="A979">
            <v>124047</v>
          </cell>
          <cell r="B979" t="str">
            <v>م</v>
          </cell>
          <cell r="C979" t="str">
            <v>م</v>
          </cell>
        </row>
        <row r="980">
          <cell r="A980">
            <v>124048</v>
          </cell>
          <cell r="B980" t="str">
            <v>م</v>
          </cell>
          <cell r="C980" t="str">
            <v>م</v>
          </cell>
        </row>
        <row r="981">
          <cell r="A981">
            <v>124049</v>
          </cell>
          <cell r="B981" t="str">
            <v>م</v>
          </cell>
          <cell r="C981" t="str">
            <v>م</v>
          </cell>
        </row>
        <row r="982">
          <cell r="A982">
            <v>124052</v>
          </cell>
          <cell r="B982" t="str">
            <v>م</v>
          </cell>
          <cell r="C982" t="str">
            <v>م</v>
          </cell>
        </row>
        <row r="983">
          <cell r="A983">
            <v>124060</v>
          </cell>
          <cell r="B983" t="str">
            <v>م</v>
          </cell>
          <cell r="C983" t="str">
            <v>م</v>
          </cell>
        </row>
        <row r="984">
          <cell r="A984">
            <v>124061</v>
          </cell>
          <cell r="B984" t="str">
            <v>م</v>
          </cell>
          <cell r="C984" t="str">
            <v>م</v>
          </cell>
        </row>
        <row r="985">
          <cell r="A985">
            <v>124063</v>
          </cell>
          <cell r="B985" t="str">
            <v>م</v>
          </cell>
          <cell r="C985" t="str">
            <v>م</v>
          </cell>
        </row>
        <row r="986">
          <cell r="A986">
            <v>124064</v>
          </cell>
          <cell r="B986" t="str">
            <v>م</v>
          </cell>
          <cell r="C986" t="str">
            <v>م</v>
          </cell>
        </row>
        <row r="987">
          <cell r="A987">
            <v>124066</v>
          </cell>
          <cell r="B987" t="str">
            <v>م</v>
          </cell>
          <cell r="C987" t="str">
            <v>م</v>
          </cell>
        </row>
        <row r="988">
          <cell r="A988">
            <v>124067</v>
          </cell>
          <cell r="B988" t="str">
            <v>م</v>
          </cell>
          <cell r="C988" t="str">
            <v>م</v>
          </cell>
        </row>
        <row r="989">
          <cell r="A989">
            <v>124074</v>
          </cell>
          <cell r="B989" t="str">
            <v>م</v>
          </cell>
          <cell r="C989" t="str">
            <v>م</v>
          </cell>
        </row>
        <row r="990">
          <cell r="A990">
            <v>124075</v>
          </cell>
          <cell r="C990" t="str">
            <v>م</v>
          </cell>
        </row>
        <row r="991">
          <cell r="A991">
            <v>124076</v>
          </cell>
          <cell r="B991" t="str">
            <v>م</v>
          </cell>
          <cell r="C991" t="str">
            <v>م</v>
          </cell>
        </row>
        <row r="992">
          <cell r="A992">
            <v>124080</v>
          </cell>
          <cell r="B992" t="str">
            <v>م</v>
          </cell>
          <cell r="C992" t="str">
            <v>م</v>
          </cell>
        </row>
        <row r="993">
          <cell r="A993">
            <v>124081</v>
          </cell>
          <cell r="B993" t="str">
            <v>م</v>
          </cell>
          <cell r="C993" t="str">
            <v>م</v>
          </cell>
        </row>
        <row r="994">
          <cell r="A994">
            <v>124082</v>
          </cell>
          <cell r="B994" t="str">
            <v>م</v>
          </cell>
          <cell r="C994" t="str">
            <v>م</v>
          </cell>
        </row>
        <row r="995">
          <cell r="A995">
            <v>124083</v>
          </cell>
          <cell r="B995" t="str">
            <v>م</v>
          </cell>
          <cell r="C995" t="str">
            <v>م</v>
          </cell>
        </row>
        <row r="996">
          <cell r="A996">
            <v>124085</v>
          </cell>
          <cell r="B996" t="str">
            <v>م</v>
          </cell>
          <cell r="C996" t="str">
            <v>م</v>
          </cell>
        </row>
        <row r="997">
          <cell r="A997">
            <v>124086</v>
          </cell>
          <cell r="B997" t="str">
            <v>م</v>
          </cell>
          <cell r="C997" t="str">
            <v>م</v>
          </cell>
        </row>
        <row r="998">
          <cell r="A998">
            <v>124092</v>
          </cell>
          <cell r="B998" t="str">
            <v>م</v>
          </cell>
          <cell r="C998" t="str">
            <v>م</v>
          </cell>
        </row>
        <row r="999">
          <cell r="A999">
            <v>124094</v>
          </cell>
          <cell r="B999" t="str">
            <v>م</v>
          </cell>
          <cell r="C999" t="str">
            <v>م</v>
          </cell>
        </row>
        <row r="1000">
          <cell r="A1000">
            <v>124099</v>
          </cell>
          <cell r="B1000" t="str">
            <v>م</v>
          </cell>
          <cell r="C1000" t="str">
            <v>م</v>
          </cell>
        </row>
        <row r="1001">
          <cell r="A1001">
            <v>124100</v>
          </cell>
          <cell r="B1001" t="str">
            <v>م</v>
          </cell>
          <cell r="C1001" t="str">
            <v>م</v>
          </cell>
        </row>
        <row r="1002">
          <cell r="A1002">
            <v>124103</v>
          </cell>
          <cell r="B1002" t="str">
            <v>م</v>
          </cell>
          <cell r="C1002" t="str">
            <v>م</v>
          </cell>
        </row>
        <row r="1003">
          <cell r="A1003">
            <v>124104</v>
          </cell>
          <cell r="C1003" t="str">
            <v>م</v>
          </cell>
        </row>
        <row r="1004">
          <cell r="A1004">
            <v>124106</v>
          </cell>
          <cell r="B1004" t="str">
            <v>م</v>
          </cell>
          <cell r="C1004" t="str">
            <v>م</v>
          </cell>
        </row>
        <row r="1005">
          <cell r="A1005">
            <v>124107</v>
          </cell>
        </row>
        <row r="1006">
          <cell r="A1006">
            <v>124108</v>
          </cell>
          <cell r="B1006" t="str">
            <v>م</v>
          </cell>
          <cell r="C1006" t="str">
            <v>م</v>
          </cell>
        </row>
        <row r="1007">
          <cell r="A1007">
            <v>124111</v>
          </cell>
          <cell r="B1007" t="str">
            <v>م</v>
          </cell>
          <cell r="C1007" t="str">
            <v>م</v>
          </cell>
        </row>
        <row r="1008">
          <cell r="A1008">
            <v>124113</v>
          </cell>
          <cell r="B1008" t="str">
            <v>م</v>
          </cell>
          <cell r="C1008" t="str">
            <v>م</v>
          </cell>
        </row>
        <row r="1009">
          <cell r="A1009">
            <v>124116</v>
          </cell>
          <cell r="B1009" t="str">
            <v>م</v>
          </cell>
          <cell r="C1009" t="str">
            <v>م</v>
          </cell>
        </row>
        <row r="1010">
          <cell r="A1010">
            <v>124118</v>
          </cell>
          <cell r="B1010" t="str">
            <v>م</v>
          </cell>
          <cell r="C1010" t="str">
            <v>م</v>
          </cell>
        </row>
        <row r="1011">
          <cell r="A1011">
            <v>124120</v>
          </cell>
          <cell r="B1011" t="str">
            <v>م</v>
          </cell>
          <cell r="C1011" t="str">
            <v>م</v>
          </cell>
        </row>
        <row r="1012">
          <cell r="A1012">
            <v>124121</v>
          </cell>
          <cell r="B1012" t="str">
            <v>م</v>
          </cell>
          <cell r="C1012" t="str">
            <v>م</v>
          </cell>
        </row>
        <row r="1013">
          <cell r="A1013">
            <v>124123</v>
          </cell>
          <cell r="B1013" t="str">
            <v>م</v>
          </cell>
          <cell r="C1013" t="str">
            <v>م</v>
          </cell>
        </row>
        <row r="1014">
          <cell r="A1014">
            <v>124126</v>
          </cell>
          <cell r="B1014" t="str">
            <v>م</v>
          </cell>
          <cell r="C1014" t="str">
            <v>م</v>
          </cell>
        </row>
        <row r="1015">
          <cell r="A1015">
            <v>124130</v>
          </cell>
          <cell r="B1015" t="str">
            <v>م</v>
          </cell>
          <cell r="C1015" t="str">
            <v>م</v>
          </cell>
        </row>
        <row r="1016">
          <cell r="A1016">
            <v>124131</v>
          </cell>
          <cell r="B1016" t="str">
            <v>م</v>
          </cell>
          <cell r="C1016" t="str">
            <v>م</v>
          </cell>
        </row>
        <row r="1017">
          <cell r="A1017">
            <v>124134</v>
          </cell>
          <cell r="B1017" t="str">
            <v>م</v>
          </cell>
          <cell r="C1017" t="str">
            <v>م</v>
          </cell>
        </row>
        <row r="1018">
          <cell r="A1018">
            <v>124135</v>
          </cell>
          <cell r="C1018" t="str">
            <v>م</v>
          </cell>
        </row>
        <row r="1019">
          <cell r="A1019">
            <v>124136</v>
          </cell>
          <cell r="C1019" t="str">
            <v>م</v>
          </cell>
        </row>
        <row r="1020">
          <cell r="A1020">
            <v>124137</v>
          </cell>
          <cell r="B1020" t="str">
            <v>م</v>
          </cell>
          <cell r="C1020" t="str">
            <v>م</v>
          </cell>
        </row>
        <row r="1021">
          <cell r="A1021">
            <v>124139</v>
          </cell>
          <cell r="B1021" t="str">
            <v>م</v>
          </cell>
          <cell r="C1021" t="str">
            <v>م</v>
          </cell>
        </row>
        <row r="1022">
          <cell r="A1022">
            <v>124140</v>
          </cell>
          <cell r="B1022" t="str">
            <v>م</v>
          </cell>
          <cell r="C1022" t="str">
            <v>م</v>
          </cell>
        </row>
        <row r="1023">
          <cell r="A1023">
            <v>124142</v>
          </cell>
          <cell r="B1023" t="str">
            <v>م</v>
          </cell>
          <cell r="C1023" t="str">
            <v>م</v>
          </cell>
        </row>
        <row r="1024">
          <cell r="A1024">
            <v>124143</v>
          </cell>
          <cell r="C1024" t="str">
            <v>م</v>
          </cell>
        </row>
        <row r="1025">
          <cell r="A1025">
            <v>124145</v>
          </cell>
          <cell r="B1025" t="str">
            <v>م</v>
          </cell>
          <cell r="C1025" t="str">
            <v>م</v>
          </cell>
        </row>
        <row r="1026">
          <cell r="A1026">
            <v>124152</v>
          </cell>
          <cell r="B1026" t="str">
            <v>م</v>
          </cell>
          <cell r="C1026" t="str">
            <v>م</v>
          </cell>
        </row>
        <row r="1027">
          <cell r="A1027">
            <v>124153</v>
          </cell>
          <cell r="B1027" t="str">
            <v>م</v>
          </cell>
          <cell r="C1027" t="str">
            <v>م</v>
          </cell>
        </row>
        <row r="1028">
          <cell r="A1028">
            <v>124157</v>
          </cell>
          <cell r="B1028" t="str">
            <v>م</v>
          </cell>
          <cell r="C1028" t="str">
            <v>م</v>
          </cell>
        </row>
        <row r="1029">
          <cell r="A1029">
            <v>124158</v>
          </cell>
          <cell r="B1029" t="str">
            <v>م</v>
          </cell>
          <cell r="C1029" t="str">
            <v>م</v>
          </cell>
        </row>
        <row r="1030">
          <cell r="A1030">
            <v>124160</v>
          </cell>
          <cell r="B1030" t="str">
            <v>م</v>
          </cell>
          <cell r="C1030" t="str">
            <v>م</v>
          </cell>
        </row>
        <row r="1031">
          <cell r="A1031">
            <v>124165</v>
          </cell>
          <cell r="B1031" t="str">
            <v>م</v>
          </cell>
          <cell r="C1031" t="str">
            <v>م</v>
          </cell>
        </row>
        <row r="1032">
          <cell r="A1032">
            <v>124166</v>
          </cell>
          <cell r="B1032" t="str">
            <v>م</v>
          </cell>
          <cell r="C1032" t="str">
            <v>م</v>
          </cell>
        </row>
        <row r="1033">
          <cell r="A1033">
            <v>124168</v>
          </cell>
          <cell r="B1033" t="str">
            <v>م</v>
          </cell>
          <cell r="C1033" t="str">
            <v>م</v>
          </cell>
        </row>
        <row r="1034">
          <cell r="A1034">
            <v>124173</v>
          </cell>
          <cell r="B1034" t="str">
            <v>م</v>
          </cell>
          <cell r="C1034" t="str">
            <v>م</v>
          </cell>
        </row>
        <row r="1035">
          <cell r="A1035">
            <v>124174</v>
          </cell>
          <cell r="B1035" t="str">
            <v>م</v>
          </cell>
          <cell r="C1035" t="str">
            <v>م</v>
          </cell>
        </row>
        <row r="1036">
          <cell r="A1036">
            <v>124176</v>
          </cell>
          <cell r="B1036" t="str">
            <v>م</v>
          </cell>
          <cell r="C1036" t="str">
            <v>م</v>
          </cell>
        </row>
        <row r="1037">
          <cell r="A1037">
            <v>124178</v>
          </cell>
          <cell r="B1037" t="str">
            <v>م</v>
          </cell>
          <cell r="C1037" t="str">
            <v>م</v>
          </cell>
        </row>
        <row r="1038">
          <cell r="A1038">
            <v>124179</v>
          </cell>
          <cell r="B1038" t="str">
            <v>م</v>
          </cell>
          <cell r="C1038" t="str">
            <v>م</v>
          </cell>
        </row>
        <row r="1039">
          <cell r="A1039">
            <v>124180</v>
          </cell>
          <cell r="B1039" t="str">
            <v>م</v>
          </cell>
          <cell r="C1039" t="str">
            <v>م</v>
          </cell>
        </row>
        <row r="1040">
          <cell r="A1040">
            <v>124183</v>
          </cell>
          <cell r="B1040" t="str">
            <v>م</v>
          </cell>
          <cell r="C1040" t="str">
            <v>م</v>
          </cell>
        </row>
        <row r="1041">
          <cell r="A1041">
            <v>124184</v>
          </cell>
          <cell r="B1041" t="str">
            <v>م</v>
          </cell>
          <cell r="C1041" t="str">
            <v>م</v>
          </cell>
        </row>
        <row r="1042">
          <cell r="A1042">
            <v>124185</v>
          </cell>
          <cell r="B1042" t="str">
            <v>م</v>
          </cell>
          <cell r="C1042" t="str">
            <v>م</v>
          </cell>
        </row>
        <row r="1043">
          <cell r="A1043">
            <v>124189</v>
          </cell>
          <cell r="B1043" t="str">
            <v>م</v>
          </cell>
          <cell r="C1043" t="str">
            <v>م</v>
          </cell>
        </row>
        <row r="1044">
          <cell r="A1044">
            <v>124191</v>
          </cell>
          <cell r="B1044" t="str">
            <v>م</v>
          </cell>
          <cell r="C1044" t="str">
            <v>م</v>
          </cell>
        </row>
        <row r="1045">
          <cell r="A1045">
            <v>124195</v>
          </cell>
          <cell r="B1045" t="str">
            <v>م</v>
          </cell>
          <cell r="C1045" t="str">
            <v>م</v>
          </cell>
        </row>
        <row r="1046">
          <cell r="A1046">
            <v>124196</v>
          </cell>
          <cell r="B1046" t="str">
            <v>م</v>
          </cell>
          <cell r="C1046" t="str">
            <v>م</v>
          </cell>
        </row>
        <row r="1047">
          <cell r="A1047">
            <v>124197</v>
          </cell>
          <cell r="B1047" t="str">
            <v>م</v>
          </cell>
          <cell r="C1047" t="str">
            <v>م</v>
          </cell>
        </row>
        <row r="1048">
          <cell r="A1048">
            <v>124200</v>
          </cell>
          <cell r="C1048" t="str">
            <v>م</v>
          </cell>
        </row>
        <row r="1049">
          <cell r="A1049">
            <v>124202</v>
          </cell>
          <cell r="B1049" t="str">
            <v>م</v>
          </cell>
          <cell r="C1049" t="str">
            <v>م</v>
          </cell>
        </row>
        <row r="1050">
          <cell r="A1050">
            <v>124208</v>
          </cell>
        </row>
        <row r="1051">
          <cell r="A1051">
            <v>124209</v>
          </cell>
          <cell r="B1051" t="str">
            <v>م</v>
          </cell>
          <cell r="C1051" t="str">
            <v>م</v>
          </cell>
        </row>
        <row r="1052">
          <cell r="A1052">
            <v>124211</v>
          </cell>
          <cell r="B1052" t="str">
            <v>م</v>
          </cell>
          <cell r="C1052" t="str">
            <v>م</v>
          </cell>
        </row>
        <row r="1053">
          <cell r="A1053">
            <v>124214</v>
          </cell>
          <cell r="B1053" t="str">
            <v>م</v>
          </cell>
          <cell r="C1053" t="str">
            <v>م</v>
          </cell>
        </row>
        <row r="1054">
          <cell r="A1054">
            <v>124215</v>
          </cell>
          <cell r="B1054" t="str">
            <v>م</v>
          </cell>
          <cell r="C1054" t="str">
            <v>م</v>
          </cell>
        </row>
        <row r="1055">
          <cell r="A1055">
            <v>124217</v>
          </cell>
        </row>
        <row r="1056">
          <cell r="A1056">
            <v>124227</v>
          </cell>
          <cell r="B1056" t="str">
            <v>م</v>
          </cell>
          <cell r="C1056" t="str">
            <v>م</v>
          </cell>
        </row>
        <row r="1057">
          <cell r="A1057">
            <v>124229</v>
          </cell>
          <cell r="B1057" t="str">
            <v>م</v>
          </cell>
          <cell r="C1057" t="str">
            <v>م</v>
          </cell>
        </row>
        <row r="1058">
          <cell r="A1058">
            <v>124230</v>
          </cell>
          <cell r="C1058" t="str">
            <v>م</v>
          </cell>
        </row>
        <row r="1059">
          <cell r="A1059">
            <v>124231</v>
          </cell>
          <cell r="B1059" t="str">
            <v>م</v>
          </cell>
          <cell r="C1059" t="str">
            <v>م</v>
          </cell>
        </row>
        <row r="1060">
          <cell r="A1060">
            <v>124232</v>
          </cell>
          <cell r="C1060" t="str">
            <v>م</v>
          </cell>
        </row>
        <row r="1061">
          <cell r="A1061">
            <v>124233</v>
          </cell>
          <cell r="B1061" t="str">
            <v>م</v>
          </cell>
          <cell r="C1061" t="str">
            <v>م</v>
          </cell>
        </row>
        <row r="1062">
          <cell r="A1062">
            <v>124234</v>
          </cell>
          <cell r="B1062" t="str">
            <v>م</v>
          </cell>
          <cell r="C1062" t="str">
            <v>م</v>
          </cell>
        </row>
        <row r="1063">
          <cell r="A1063">
            <v>124235</v>
          </cell>
          <cell r="B1063" t="str">
            <v>م</v>
          </cell>
          <cell r="C1063" t="str">
            <v>م</v>
          </cell>
        </row>
        <row r="1064">
          <cell r="A1064">
            <v>124242</v>
          </cell>
          <cell r="B1064" t="str">
            <v>م</v>
          </cell>
          <cell r="C1064" t="str">
            <v>م</v>
          </cell>
        </row>
        <row r="1065">
          <cell r="A1065">
            <v>124244</v>
          </cell>
          <cell r="B1065" t="str">
            <v>م</v>
          </cell>
          <cell r="C1065" t="str">
            <v>م</v>
          </cell>
        </row>
        <row r="1066">
          <cell r="A1066">
            <v>124245</v>
          </cell>
        </row>
        <row r="1067">
          <cell r="A1067">
            <v>124246</v>
          </cell>
          <cell r="B1067" t="str">
            <v>م</v>
          </cell>
          <cell r="C1067" t="str">
            <v>م</v>
          </cell>
        </row>
        <row r="1068">
          <cell r="A1068">
            <v>124250</v>
          </cell>
          <cell r="C1068" t="str">
            <v>م</v>
          </cell>
        </row>
        <row r="1069">
          <cell r="A1069">
            <v>124254</v>
          </cell>
          <cell r="C1069" t="str">
            <v>م</v>
          </cell>
        </row>
        <row r="1070">
          <cell r="A1070">
            <v>124255</v>
          </cell>
          <cell r="B1070" t="str">
            <v>م</v>
          </cell>
          <cell r="C1070" t="str">
            <v>م</v>
          </cell>
        </row>
        <row r="1071">
          <cell r="A1071">
            <v>124265</v>
          </cell>
        </row>
        <row r="1072">
          <cell r="A1072">
            <v>124269</v>
          </cell>
          <cell r="B1072" t="str">
            <v>م</v>
          </cell>
          <cell r="C1072" t="str">
            <v>م</v>
          </cell>
        </row>
        <row r="1073">
          <cell r="A1073">
            <v>124270</v>
          </cell>
          <cell r="B1073" t="str">
            <v>م</v>
          </cell>
          <cell r="C1073" t="str">
            <v>م</v>
          </cell>
        </row>
        <row r="1074">
          <cell r="A1074">
            <v>124271</v>
          </cell>
          <cell r="B1074" t="str">
            <v>م</v>
          </cell>
          <cell r="C1074" t="str">
            <v>م</v>
          </cell>
        </row>
        <row r="1075">
          <cell r="A1075">
            <v>124273</v>
          </cell>
          <cell r="C1075" t="str">
            <v>م</v>
          </cell>
        </row>
        <row r="1076">
          <cell r="A1076">
            <v>124275</v>
          </cell>
          <cell r="B1076" t="str">
            <v>م</v>
          </cell>
          <cell r="C1076" t="str">
            <v>م</v>
          </cell>
        </row>
        <row r="1077">
          <cell r="A1077">
            <v>124277</v>
          </cell>
          <cell r="B1077" t="str">
            <v>م</v>
          </cell>
          <cell r="C1077" t="str">
            <v>م</v>
          </cell>
        </row>
        <row r="1078">
          <cell r="A1078">
            <v>124285</v>
          </cell>
          <cell r="B1078" t="str">
            <v>م</v>
          </cell>
          <cell r="C1078" t="str">
            <v>م</v>
          </cell>
        </row>
        <row r="1079">
          <cell r="A1079">
            <v>124290</v>
          </cell>
          <cell r="C1079" t="str">
            <v>م</v>
          </cell>
        </row>
        <row r="1080">
          <cell r="A1080">
            <v>124292</v>
          </cell>
          <cell r="C1080" t="str">
            <v>م</v>
          </cell>
        </row>
        <row r="1081">
          <cell r="A1081">
            <v>124293</v>
          </cell>
          <cell r="B1081" t="str">
            <v>م</v>
          </cell>
          <cell r="C1081" t="str">
            <v>م</v>
          </cell>
        </row>
        <row r="1082">
          <cell r="A1082">
            <v>124297</v>
          </cell>
          <cell r="B1082" t="str">
            <v>م</v>
          </cell>
          <cell r="C1082" t="str">
            <v>م</v>
          </cell>
        </row>
        <row r="1083">
          <cell r="A1083">
            <v>124298</v>
          </cell>
          <cell r="B1083" t="str">
            <v>م</v>
          </cell>
          <cell r="C1083" t="str">
            <v>م</v>
          </cell>
        </row>
        <row r="1084">
          <cell r="A1084">
            <v>124299</v>
          </cell>
          <cell r="B1084" t="str">
            <v>م</v>
          </cell>
          <cell r="C1084" t="str">
            <v>م</v>
          </cell>
        </row>
        <row r="1085">
          <cell r="A1085">
            <v>124304</v>
          </cell>
          <cell r="B1085" t="str">
            <v>م</v>
          </cell>
          <cell r="C1085" t="str">
            <v>م</v>
          </cell>
        </row>
        <row r="1086">
          <cell r="A1086">
            <v>124306</v>
          </cell>
        </row>
        <row r="1087">
          <cell r="A1087">
            <v>124307</v>
          </cell>
          <cell r="B1087" t="str">
            <v>م</v>
          </cell>
          <cell r="C1087" t="str">
            <v>م</v>
          </cell>
        </row>
        <row r="1088">
          <cell r="A1088">
            <v>124309</v>
          </cell>
          <cell r="B1088" t="str">
            <v>م</v>
          </cell>
          <cell r="C1088" t="str">
            <v>م</v>
          </cell>
        </row>
        <row r="1089">
          <cell r="A1089">
            <v>124310</v>
          </cell>
          <cell r="B1089" t="str">
            <v>م</v>
          </cell>
          <cell r="C1089" t="str">
            <v>م</v>
          </cell>
        </row>
        <row r="1090">
          <cell r="A1090">
            <v>124313</v>
          </cell>
          <cell r="C1090" t="str">
            <v>م</v>
          </cell>
        </row>
        <row r="1091">
          <cell r="A1091">
            <v>124314</v>
          </cell>
          <cell r="C1091" t="str">
            <v>م</v>
          </cell>
        </row>
        <row r="1092">
          <cell r="A1092">
            <v>124317</v>
          </cell>
          <cell r="B1092" t="str">
            <v>م</v>
          </cell>
          <cell r="C1092" t="str">
            <v>م</v>
          </cell>
        </row>
        <row r="1093">
          <cell r="A1093">
            <v>124321</v>
          </cell>
          <cell r="B1093" t="str">
            <v>م</v>
          </cell>
          <cell r="C1093" t="str">
            <v>م</v>
          </cell>
        </row>
        <row r="1094">
          <cell r="A1094">
            <v>124324</v>
          </cell>
          <cell r="B1094" t="str">
            <v>م</v>
          </cell>
          <cell r="C1094" t="str">
            <v>م</v>
          </cell>
        </row>
        <row r="1095">
          <cell r="A1095">
            <v>124325</v>
          </cell>
          <cell r="C1095" t="str">
            <v>م</v>
          </cell>
        </row>
        <row r="1096">
          <cell r="A1096">
            <v>124327</v>
          </cell>
          <cell r="C1096" t="str">
            <v>م</v>
          </cell>
        </row>
        <row r="1097">
          <cell r="A1097">
            <v>124329</v>
          </cell>
          <cell r="B1097" t="str">
            <v>م</v>
          </cell>
          <cell r="C1097" t="str">
            <v>م</v>
          </cell>
        </row>
        <row r="1098">
          <cell r="A1098">
            <v>124334</v>
          </cell>
        </row>
        <row r="1099">
          <cell r="A1099">
            <v>124335</v>
          </cell>
          <cell r="B1099" t="str">
            <v>م</v>
          </cell>
          <cell r="C1099" t="str">
            <v>م</v>
          </cell>
        </row>
        <row r="1100">
          <cell r="A1100">
            <v>124339</v>
          </cell>
          <cell r="B1100" t="str">
            <v>م</v>
          </cell>
          <cell r="C1100" t="str">
            <v>م</v>
          </cell>
        </row>
        <row r="1101">
          <cell r="A1101">
            <v>124344</v>
          </cell>
          <cell r="B1101" t="str">
            <v>م</v>
          </cell>
          <cell r="C1101" t="str">
            <v>م</v>
          </cell>
        </row>
        <row r="1102">
          <cell r="A1102">
            <v>124352</v>
          </cell>
          <cell r="C1102" t="str">
            <v>م</v>
          </cell>
        </row>
        <row r="1103">
          <cell r="A1103">
            <v>124354</v>
          </cell>
          <cell r="B1103" t="str">
            <v>م</v>
          </cell>
          <cell r="C1103" t="str">
            <v>م</v>
          </cell>
        </row>
        <row r="1104">
          <cell r="A1104">
            <v>124355</v>
          </cell>
          <cell r="C1104" t="str">
            <v>م</v>
          </cell>
        </row>
        <row r="1105">
          <cell r="A1105">
            <v>124357</v>
          </cell>
          <cell r="B1105" t="str">
            <v>م</v>
          </cell>
          <cell r="C1105" t="str">
            <v>م</v>
          </cell>
        </row>
        <row r="1106">
          <cell r="A1106">
            <v>124358</v>
          </cell>
          <cell r="B1106" t="str">
            <v>م</v>
          </cell>
          <cell r="C1106" t="str">
            <v>م</v>
          </cell>
        </row>
        <row r="1107">
          <cell r="A1107">
            <v>124359</v>
          </cell>
          <cell r="B1107" t="str">
            <v>م</v>
          </cell>
          <cell r="C1107" t="str">
            <v>م</v>
          </cell>
        </row>
        <row r="1108">
          <cell r="A1108">
            <v>124363</v>
          </cell>
          <cell r="C1108" t="str">
            <v>م</v>
          </cell>
        </row>
        <row r="1109">
          <cell r="A1109">
            <v>124365</v>
          </cell>
          <cell r="B1109" t="str">
            <v>م</v>
          </cell>
          <cell r="C1109" t="str">
            <v>م</v>
          </cell>
        </row>
        <row r="1110">
          <cell r="A1110">
            <v>124366</v>
          </cell>
          <cell r="B1110" t="str">
            <v>م</v>
          </cell>
          <cell r="C1110" t="str">
            <v>م</v>
          </cell>
        </row>
        <row r="1111">
          <cell r="A1111">
            <v>124369</v>
          </cell>
          <cell r="B1111" t="str">
            <v>م</v>
          </cell>
          <cell r="C1111" t="str">
            <v>م</v>
          </cell>
        </row>
        <row r="1112">
          <cell r="A1112">
            <v>124370</v>
          </cell>
          <cell r="B1112" t="str">
            <v>م</v>
          </cell>
          <cell r="C1112" t="str">
            <v>م</v>
          </cell>
        </row>
        <row r="1113">
          <cell r="A1113">
            <v>124380</v>
          </cell>
          <cell r="B1113" t="str">
            <v>م</v>
          </cell>
          <cell r="C1113" t="str">
            <v>م</v>
          </cell>
        </row>
        <row r="1114">
          <cell r="A1114">
            <v>124381</v>
          </cell>
          <cell r="B1114" t="str">
            <v>م</v>
          </cell>
          <cell r="C1114" t="str">
            <v>م</v>
          </cell>
        </row>
        <row r="1115">
          <cell r="A1115">
            <v>124395</v>
          </cell>
          <cell r="B1115" t="str">
            <v>م</v>
          </cell>
          <cell r="C1115" t="str">
            <v>م</v>
          </cell>
        </row>
        <row r="1116">
          <cell r="A1116">
            <v>124398</v>
          </cell>
          <cell r="C1116" t="str">
            <v>م</v>
          </cell>
        </row>
        <row r="1117">
          <cell r="A1117">
            <v>124400</v>
          </cell>
          <cell r="B1117" t="str">
            <v>م</v>
          </cell>
          <cell r="C1117" t="str">
            <v>م</v>
          </cell>
        </row>
        <row r="1118">
          <cell r="A1118">
            <v>124405</v>
          </cell>
          <cell r="B1118" t="str">
            <v>م</v>
          </cell>
          <cell r="C1118" t="str">
            <v>م</v>
          </cell>
        </row>
        <row r="1119">
          <cell r="A1119">
            <v>124406</v>
          </cell>
          <cell r="C1119" t="str">
            <v>م</v>
          </cell>
        </row>
        <row r="1120">
          <cell r="A1120">
            <v>124411</v>
          </cell>
          <cell r="B1120" t="str">
            <v>م</v>
          </cell>
          <cell r="C1120" t="str">
            <v>م</v>
          </cell>
        </row>
        <row r="1121">
          <cell r="A1121">
            <v>124412</v>
          </cell>
          <cell r="C1121" t="str">
            <v>م</v>
          </cell>
        </row>
        <row r="1122">
          <cell r="A1122">
            <v>124420</v>
          </cell>
          <cell r="B1122" t="str">
            <v>م</v>
          </cell>
          <cell r="C1122" t="str">
            <v>م</v>
          </cell>
        </row>
        <row r="1123">
          <cell r="A1123">
            <v>124423</v>
          </cell>
          <cell r="C1123" t="str">
            <v>م</v>
          </cell>
        </row>
        <row r="1124">
          <cell r="A1124">
            <v>124429</v>
          </cell>
          <cell r="B1124" t="str">
            <v>م</v>
          </cell>
          <cell r="C1124" t="str">
            <v>م</v>
          </cell>
        </row>
        <row r="1125">
          <cell r="A1125">
            <v>124432</v>
          </cell>
          <cell r="C1125" t="str">
            <v>م</v>
          </cell>
        </row>
        <row r="1126">
          <cell r="A1126">
            <v>124440</v>
          </cell>
          <cell r="B1126" t="str">
            <v>م</v>
          </cell>
          <cell r="C1126" t="str">
            <v>م</v>
          </cell>
        </row>
        <row r="1127">
          <cell r="A1127">
            <v>124442</v>
          </cell>
          <cell r="C1127" t="str">
            <v>م</v>
          </cell>
        </row>
        <row r="1128">
          <cell r="A1128">
            <v>124445</v>
          </cell>
          <cell r="C1128" t="str">
            <v>م</v>
          </cell>
        </row>
        <row r="1129">
          <cell r="A1129">
            <v>124449</v>
          </cell>
          <cell r="B1129" t="str">
            <v>م</v>
          </cell>
          <cell r="C1129" t="str">
            <v>م</v>
          </cell>
        </row>
        <row r="1130">
          <cell r="A1130">
            <v>124452</v>
          </cell>
          <cell r="B1130" t="str">
            <v>م</v>
          </cell>
          <cell r="C1130" t="str">
            <v>م</v>
          </cell>
        </row>
        <row r="1131">
          <cell r="A1131">
            <v>124454</v>
          </cell>
          <cell r="C1131" t="str">
            <v>م</v>
          </cell>
        </row>
        <row r="1132">
          <cell r="A1132">
            <v>124465</v>
          </cell>
          <cell r="C1132" t="str">
            <v>م</v>
          </cell>
        </row>
        <row r="1133">
          <cell r="A1133">
            <v>124466</v>
          </cell>
          <cell r="B1133" t="str">
            <v>م</v>
          </cell>
          <cell r="C1133" t="str">
            <v>م</v>
          </cell>
        </row>
        <row r="1134">
          <cell r="A1134">
            <v>124471</v>
          </cell>
          <cell r="C1134" t="str">
            <v>م</v>
          </cell>
        </row>
        <row r="1135">
          <cell r="A1135">
            <v>124475</v>
          </cell>
          <cell r="C1135" t="str">
            <v>م</v>
          </cell>
        </row>
        <row r="1136">
          <cell r="A1136">
            <v>124478</v>
          </cell>
          <cell r="C1136" t="str">
            <v>م</v>
          </cell>
        </row>
        <row r="1137">
          <cell r="A1137">
            <v>124484</v>
          </cell>
          <cell r="C1137" t="str">
            <v>م</v>
          </cell>
        </row>
        <row r="1138">
          <cell r="A1138">
            <v>124485</v>
          </cell>
          <cell r="B1138" t="str">
            <v>م</v>
          </cell>
          <cell r="C1138" t="str">
            <v>م</v>
          </cell>
        </row>
        <row r="1139">
          <cell r="A1139">
            <v>124488</v>
          </cell>
          <cell r="B1139" t="str">
            <v>م</v>
          </cell>
          <cell r="C1139" t="str">
            <v>م</v>
          </cell>
        </row>
        <row r="1140">
          <cell r="A1140">
            <v>124489</v>
          </cell>
          <cell r="B1140" t="str">
            <v>م</v>
          </cell>
          <cell r="C1140" t="str">
            <v>م</v>
          </cell>
        </row>
        <row r="1141">
          <cell r="A1141">
            <v>124490</v>
          </cell>
          <cell r="C1141" t="str">
            <v>م</v>
          </cell>
        </row>
        <row r="1142">
          <cell r="A1142">
            <v>124500</v>
          </cell>
          <cell r="B1142" t="str">
            <v>م</v>
          </cell>
          <cell r="C1142" t="str">
            <v>م</v>
          </cell>
        </row>
        <row r="1143">
          <cell r="A1143">
            <v>124502</v>
          </cell>
          <cell r="B1143" t="str">
            <v>م</v>
          </cell>
          <cell r="C1143" t="str">
            <v>م</v>
          </cell>
        </row>
        <row r="1144">
          <cell r="A1144">
            <v>124509</v>
          </cell>
          <cell r="B1144" t="str">
            <v>م</v>
          </cell>
          <cell r="C1144" t="str">
            <v>م</v>
          </cell>
        </row>
        <row r="1145">
          <cell r="A1145">
            <v>124512</v>
          </cell>
          <cell r="B1145" t="str">
            <v>م</v>
          </cell>
          <cell r="C1145" t="str">
            <v>م</v>
          </cell>
        </row>
        <row r="1146">
          <cell r="A1146">
            <v>124513</v>
          </cell>
          <cell r="C1146" t="str">
            <v>م</v>
          </cell>
        </row>
        <row r="1147">
          <cell r="A1147">
            <v>124514</v>
          </cell>
          <cell r="B1147" t="str">
            <v>م</v>
          </cell>
          <cell r="C1147" t="str">
            <v>م</v>
          </cell>
        </row>
        <row r="1148">
          <cell r="A1148">
            <v>124517</v>
          </cell>
          <cell r="B1148" t="str">
            <v>م</v>
          </cell>
          <cell r="C1148" t="str">
            <v>م</v>
          </cell>
        </row>
        <row r="1149">
          <cell r="A1149">
            <v>124521</v>
          </cell>
          <cell r="C1149" t="str">
            <v>م</v>
          </cell>
        </row>
        <row r="1150">
          <cell r="A1150">
            <v>124522</v>
          </cell>
        </row>
        <row r="1151">
          <cell r="A1151">
            <v>124525</v>
          </cell>
          <cell r="C1151" t="str">
            <v>م</v>
          </cell>
        </row>
        <row r="1152">
          <cell r="A1152">
            <v>124527</v>
          </cell>
          <cell r="B1152" t="str">
            <v>م</v>
          </cell>
          <cell r="C1152" t="str">
            <v>م</v>
          </cell>
        </row>
        <row r="1153">
          <cell r="A1153">
            <v>124530</v>
          </cell>
          <cell r="B1153" t="str">
            <v>م</v>
          </cell>
          <cell r="C1153" t="str">
            <v>م</v>
          </cell>
        </row>
        <row r="1154">
          <cell r="A1154">
            <v>124532</v>
          </cell>
          <cell r="B1154" t="str">
            <v>م</v>
          </cell>
          <cell r="C1154" t="str">
            <v>م</v>
          </cell>
        </row>
        <row r="1155">
          <cell r="A1155">
            <v>124547</v>
          </cell>
          <cell r="C1155" t="str">
            <v>م</v>
          </cell>
        </row>
        <row r="1156">
          <cell r="A1156">
            <v>124550</v>
          </cell>
          <cell r="B1156" t="str">
            <v>م</v>
          </cell>
          <cell r="C1156" t="str">
            <v>م</v>
          </cell>
        </row>
        <row r="1157">
          <cell r="A1157">
            <v>124554</v>
          </cell>
          <cell r="B1157" t="str">
            <v>م</v>
          </cell>
          <cell r="C1157" t="str">
            <v>م</v>
          </cell>
        </row>
        <row r="1158">
          <cell r="A1158">
            <v>124555</v>
          </cell>
          <cell r="B1158" t="str">
            <v>م</v>
          </cell>
          <cell r="C1158" t="str">
            <v>م</v>
          </cell>
        </row>
        <row r="1159">
          <cell r="A1159">
            <v>124558</v>
          </cell>
          <cell r="C1159" t="str">
            <v>م</v>
          </cell>
        </row>
        <row r="1160">
          <cell r="A1160">
            <v>124559</v>
          </cell>
          <cell r="B1160" t="str">
            <v>م</v>
          </cell>
          <cell r="C1160" t="str">
            <v>م</v>
          </cell>
        </row>
        <row r="1161">
          <cell r="A1161">
            <v>124560</v>
          </cell>
          <cell r="C1161" t="str">
            <v>م</v>
          </cell>
        </row>
        <row r="1162">
          <cell r="A1162">
            <v>124562</v>
          </cell>
          <cell r="B1162" t="str">
            <v>م</v>
          </cell>
          <cell r="C1162" t="str">
            <v>م</v>
          </cell>
        </row>
        <row r="1163">
          <cell r="A1163">
            <v>124563</v>
          </cell>
          <cell r="B1163" t="str">
            <v>م</v>
          </cell>
          <cell r="C1163" t="str">
            <v>م</v>
          </cell>
        </row>
        <row r="1164">
          <cell r="A1164">
            <v>124565</v>
          </cell>
          <cell r="B1164" t="str">
            <v>م</v>
          </cell>
          <cell r="C1164" t="str">
            <v>م</v>
          </cell>
        </row>
        <row r="1165">
          <cell r="A1165">
            <v>124566</v>
          </cell>
        </row>
        <row r="1166">
          <cell r="A1166">
            <v>124568</v>
          </cell>
          <cell r="B1166" t="str">
            <v>م</v>
          </cell>
          <cell r="C1166" t="str">
            <v>م</v>
          </cell>
        </row>
        <row r="1167">
          <cell r="A1167">
            <v>124571</v>
          </cell>
          <cell r="B1167" t="str">
            <v>م</v>
          </cell>
          <cell r="C1167" t="str">
            <v>م</v>
          </cell>
        </row>
        <row r="1168">
          <cell r="A1168">
            <v>124576</v>
          </cell>
          <cell r="C1168" t="str">
            <v>م</v>
          </cell>
        </row>
        <row r="1169">
          <cell r="A1169">
            <v>124584</v>
          </cell>
        </row>
        <row r="1170">
          <cell r="A1170">
            <v>124596</v>
          </cell>
          <cell r="C1170" t="str">
            <v>م</v>
          </cell>
        </row>
        <row r="1171">
          <cell r="A1171">
            <v>124598</v>
          </cell>
          <cell r="C1171" t="str">
            <v>م</v>
          </cell>
        </row>
        <row r="1172">
          <cell r="A1172">
            <v>124605</v>
          </cell>
          <cell r="B1172" t="str">
            <v>م</v>
          </cell>
          <cell r="C1172" t="str">
            <v>م</v>
          </cell>
        </row>
        <row r="1173">
          <cell r="A1173">
            <v>124606</v>
          </cell>
          <cell r="B1173" t="str">
            <v>م</v>
          </cell>
          <cell r="C1173" t="str">
            <v>م</v>
          </cell>
        </row>
        <row r="1174">
          <cell r="A1174">
            <v>124608</v>
          </cell>
          <cell r="C1174" t="str">
            <v>م</v>
          </cell>
        </row>
        <row r="1175">
          <cell r="A1175">
            <v>124611</v>
          </cell>
        </row>
        <row r="1176">
          <cell r="A1176">
            <v>124613</v>
          </cell>
          <cell r="C1176" t="str">
            <v>م</v>
          </cell>
        </row>
        <row r="1177">
          <cell r="A1177">
            <v>124614</v>
          </cell>
          <cell r="B1177" t="str">
            <v>م</v>
          </cell>
          <cell r="C1177" t="str">
            <v>م</v>
          </cell>
        </row>
        <row r="1178">
          <cell r="A1178">
            <v>124616</v>
          </cell>
          <cell r="B1178" t="str">
            <v>م</v>
          </cell>
          <cell r="C1178" t="str">
            <v>م</v>
          </cell>
        </row>
        <row r="1179">
          <cell r="A1179">
            <v>124618</v>
          </cell>
          <cell r="B1179" t="str">
            <v>م</v>
          </cell>
          <cell r="C1179" t="str">
            <v>م</v>
          </cell>
        </row>
        <row r="1180">
          <cell r="A1180">
            <v>124620</v>
          </cell>
          <cell r="B1180" t="str">
            <v>م</v>
          </cell>
          <cell r="C1180" t="str">
            <v>م</v>
          </cell>
        </row>
        <row r="1181">
          <cell r="A1181">
            <v>124623</v>
          </cell>
          <cell r="B1181" t="str">
            <v>م</v>
          </cell>
          <cell r="C1181" t="str">
            <v>م</v>
          </cell>
        </row>
        <row r="1182">
          <cell r="A1182">
            <v>124627</v>
          </cell>
          <cell r="B1182" t="str">
            <v>م</v>
          </cell>
          <cell r="C1182" t="str">
            <v>م</v>
          </cell>
        </row>
        <row r="1183">
          <cell r="A1183">
            <v>124628</v>
          </cell>
          <cell r="C1183" t="str">
            <v>م</v>
          </cell>
        </row>
        <row r="1184">
          <cell r="A1184">
            <v>124631</v>
          </cell>
          <cell r="C1184" t="str">
            <v>م</v>
          </cell>
        </row>
        <row r="1185">
          <cell r="A1185">
            <v>124635</v>
          </cell>
          <cell r="C1185" t="str">
            <v>م</v>
          </cell>
        </row>
        <row r="1186">
          <cell r="A1186">
            <v>124636</v>
          </cell>
          <cell r="B1186" t="str">
            <v>م</v>
          </cell>
          <cell r="C1186" t="str">
            <v>م</v>
          </cell>
        </row>
        <row r="1187">
          <cell r="A1187">
            <v>124637</v>
          </cell>
          <cell r="B1187" t="str">
            <v>م</v>
          </cell>
          <cell r="C1187" t="str">
            <v>م</v>
          </cell>
        </row>
        <row r="1188">
          <cell r="A1188">
            <v>124645</v>
          </cell>
          <cell r="C1188" t="str">
            <v>م</v>
          </cell>
        </row>
        <row r="1189">
          <cell r="A1189">
            <v>124646</v>
          </cell>
          <cell r="B1189" t="str">
            <v>م</v>
          </cell>
          <cell r="C1189" t="str">
            <v>م</v>
          </cell>
        </row>
        <row r="1190">
          <cell r="A1190">
            <v>124649</v>
          </cell>
          <cell r="C1190" t="str">
            <v>م</v>
          </cell>
        </row>
        <row r="1191">
          <cell r="A1191">
            <v>124650</v>
          </cell>
          <cell r="C1191" t="str">
            <v>م</v>
          </cell>
        </row>
        <row r="1192">
          <cell r="A1192">
            <v>124653</v>
          </cell>
          <cell r="B1192" t="str">
            <v>م</v>
          </cell>
          <cell r="C1192" t="str">
            <v>م</v>
          </cell>
        </row>
        <row r="1193">
          <cell r="A1193">
            <v>124656</v>
          </cell>
          <cell r="B1193" t="str">
            <v>م</v>
          </cell>
          <cell r="C1193" t="str">
            <v>م</v>
          </cell>
        </row>
        <row r="1194">
          <cell r="A1194">
            <v>124660</v>
          </cell>
          <cell r="C1194" t="str">
            <v>م</v>
          </cell>
        </row>
        <row r="1195">
          <cell r="A1195">
            <v>124662</v>
          </cell>
          <cell r="B1195" t="str">
            <v>م</v>
          </cell>
          <cell r="C1195" t="str">
            <v>م</v>
          </cell>
        </row>
        <row r="1196">
          <cell r="A1196">
            <v>124665</v>
          </cell>
          <cell r="C1196" t="str">
            <v>م</v>
          </cell>
        </row>
        <row r="1197">
          <cell r="A1197">
            <v>124666</v>
          </cell>
          <cell r="B1197" t="str">
            <v>م</v>
          </cell>
          <cell r="C1197" t="str">
            <v>م</v>
          </cell>
        </row>
        <row r="1198">
          <cell r="A1198">
            <v>124668</v>
          </cell>
          <cell r="B1198" t="str">
            <v>م</v>
          </cell>
          <cell r="C1198" t="str">
            <v>م</v>
          </cell>
        </row>
        <row r="1199">
          <cell r="A1199">
            <v>124669</v>
          </cell>
          <cell r="B1199" t="str">
            <v>م</v>
          </cell>
          <cell r="C1199" t="str">
            <v>م</v>
          </cell>
        </row>
        <row r="1200">
          <cell r="A1200">
            <v>124681</v>
          </cell>
          <cell r="B1200" t="str">
            <v>م</v>
          </cell>
          <cell r="C1200" t="str">
            <v>م</v>
          </cell>
        </row>
        <row r="1201">
          <cell r="A1201">
            <v>124682</v>
          </cell>
          <cell r="C1201" t="str">
            <v>م</v>
          </cell>
        </row>
        <row r="1202">
          <cell r="A1202">
            <v>124685</v>
          </cell>
          <cell r="B1202" t="str">
            <v>م</v>
          </cell>
          <cell r="C1202" t="str">
            <v>م</v>
          </cell>
        </row>
        <row r="1203">
          <cell r="A1203">
            <v>124686</v>
          </cell>
          <cell r="C1203" t="str">
            <v>م</v>
          </cell>
        </row>
        <row r="1204">
          <cell r="A1204">
            <v>124688</v>
          </cell>
          <cell r="B1204" t="str">
            <v>م</v>
          </cell>
          <cell r="C1204" t="str">
            <v>م</v>
          </cell>
        </row>
        <row r="1205">
          <cell r="A1205">
            <v>124694</v>
          </cell>
          <cell r="B1205" t="str">
            <v>م</v>
          </cell>
          <cell r="C1205" t="str">
            <v>م</v>
          </cell>
        </row>
        <row r="1206">
          <cell r="A1206">
            <v>124695</v>
          </cell>
          <cell r="B1206" t="str">
            <v>م</v>
          </cell>
          <cell r="C1206" t="str">
            <v>م</v>
          </cell>
        </row>
        <row r="1207">
          <cell r="A1207">
            <v>124698</v>
          </cell>
          <cell r="B1207" t="str">
            <v>م</v>
          </cell>
          <cell r="C1207" t="str">
            <v>م</v>
          </cell>
        </row>
        <row r="1208">
          <cell r="A1208">
            <v>124700</v>
          </cell>
          <cell r="B1208" t="str">
            <v>م</v>
          </cell>
          <cell r="C1208" t="str">
            <v>م</v>
          </cell>
        </row>
        <row r="1209">
          <cell r="A1209">
            <v>124703</v>
          </cell>
          <cell r="C1209" t="str">
            <v>م</v>
          </cell>
        </row>
        <row r="1210">
          <cell r="A1210">
            <v>124704</v>
          </cell>
          <cell r="B1210" t="str">
            <v>م</v>
          </cell>
          <cell r="C1210" t="str">
            <v>م</v>
          </cell>
        </row>
        <row r="1211">
          <cell r="A1211">
            <v>124707</v>
          </cell>
          <cell r="C1211" t="str">
            <v>م</v>
          </cell>
        </row>
        <row r="1212">
          <cell r="A1212">
            <v>124709</v>
          </cell>
          <cell r="C1212" t="str">
            <v>م</v>
          </cell>
        </row>
        <row r="1213">
          <cell r="A1213">
            <v>124710</v>
          </cell>
          <cell r="B1213" t="str">
            <v>م</v>
          </cell>
          <cell r="C1213" t="str">
            <v>م</v>
          </cell>
        </row>
        <row r="1214">
          <cell r="A1214">
            <v>124712</v>
          </cell>
          <cell r="C1214" t="str">
            <v>م</v>
          </cell>
        </row>
        <row r="1215">
          <cell r="A1215">
            <v>124713</v>
          </cell>
          <cell r="C1215" t="str">
            <v>م</v>
          </cell>
        </row>
        <row r="1216">
          <cell r="A1216">
            <v>124716</v>
          </cell>
          <cell r="B1216" t="str">
            <v>م</v>
          </cell>
          <cell r="C1216" t="str">
            <v>م</v>
          </cell>
        </row>
        <row r="1217">
          <cell r="A1217">
            <v>124719</v>
          </cell>
          <cell r="B1217" t="str">
            <v>م</v>
          </cell>
          <cell r="C1217" t="str">
            <v>م</v>
          </cell>
        </row>
        <row r="1218">
          <cell r="A1218">
            <v>124726</v>
          </cell>
          <cell r="B1218" t="str">
            <v>م</v>
          </cell>
          <cell r="C1218" t="str">
            <v>م</v>
          </cell>
        </row>
        <row r="1219">
          <cell r="A1219">
            <v>124728</v>
          </cell>
          <cell r="C1219" t="str">
            <v>م</v>
          </cell>
        </row>
        <row r="1220">
          <cell r="A1220">
            <v>124733</v>
          </cell>
          <cell r="B1220" t="str">
            <v>م</v>
          </cell>
          <cell r="C1220" t="str">
            <v>م</v>
          </cell>
        </row>
        <row r="1221">
          <cell r="A1221">
            <v>124739</v>
          </cell>
          <cell r="C1221" t="str">
            <v>م</v>
          </cell>
        </row>
        <row r="1222">
          <cell r="A1222">
            <v>124740</v>
          </cell>
          <cell r="B1222" t="str">
            <v>م</v>
          </cell>
          <cell r="C1222" t="str">
            <v>م</v>
          </cell>
        </row>
        <row r="1223">
          <cell r="A1223">
            <v>124741</v>
          </cell>
          <cell r="B1223" t="str">
            <v>م</v>
          </cell>
          <cell r="C1223" t="str">
            <v>م</v>
          </cell>
        </row>
        <row r="1224">
          <cell r="A1224">
            <v>124742</v>
          </cell>
          <cell r="B1224" t="str">
            <v>م</v>
          </cell>
          <cell r="C1224" t="str">
            <v>م</v>
          </cell>
        </row>
        <row r="1225">
          <cell r="A1225">
            <v>100469</v>
          </cell>
        </row>
        <row r="1226">
          <cell r="A1226">
            <v>100571</v>
          </cell>
        </row>
        <row r="1227">
          <cell r="A1227">
            <v>100845</v>
          </cell>
        </row>
        <row r="1228">
          <cell r="A1228">
            <v>101388</v>
          </cell>
        </row>
        <row r="1229">
          <cell r="A1229">
            <v>101517</v>
          </cell>
        </row>
        <row r="1230">
          <cell r="A1230">
            <v>101593</v>
          </cell>
        </row>
        <row r="1231">
          <cell r="A1231">
            <v>101636</v>
          </cell>
        </row>
        <row r="1232">
          <cell r="A1232">
            <v>101670</v>
          </cell>
        </row>
        <row r="1233">
          <cell r="A1233">
            <v>101807</v>
          </cell>
        </row>
        <row r="1234">
          <cell r="A1234">
            <v>102007</v>
          </cell>
        </row>
        <row r="1235">
          <cell r="A1235">
            <v>102032</v>
          </cell>
        </row>
        <row r="1236">
          <cell r="A1236">
            <v>102152</v>
          </cell>
        </row>
        <row r="1237">
          <cell r="A1237">
            <v>102201</v>
          </cell>
        </row>
        <row r="1238">
          <cell r="A1238">
            <v>102414</v>
          </cell>
        </row>
        <row r="1239">
          <cell r="A1239">
            <v>102601</v>
          </cell>
        </row>
        <row r="1240">
          <cell r="A1240">
            <v>102645</v>
          </cell>
        </row>
        <row r="1241">
          <cell r="A1241">
            <v>102690</v>
          </cell>
        </row>
        <row r="1242">
          <cell r="A1242">
            <v>102694</v>
          </cell>
        </row>
        <row r="1243">
          <cell r="A1243">
            <v>102814</v>
          </cell>
        </row>
        <row r="1244">
          <cell r="A1244">
            <v>102869</v>
          </cell>
        </row>
        <row r="1245">
          <cell r="A1245">
            <v>102890</v>
          </cell>
        </row>
        <row r="1246">
          <cell r="A1246">
            <v>103049</v>
          </cell>
        </row>
        <row r="1247">
          <cell r="A1247">
            <v>103153</v>
          </cell>
        </row>
        <row r="1248">
          <cell r="A1248">
            <v>103187</v>
          </cell>
        </row>
        <row r="1249">
          <cell r="A1249">
            <v>103396</v>
          </cell>
        </row>
        <row r="1250">
          <cell r="A1250">
            <v>103412</v>
          </cell>
        </row>
        <row r="1251">
          <cell r="A1251">
            <v>103463</v>
          </cell>
        </row>
        <row r="1252">
          <cell r="A1252">
            <v>103747</v>
          </cell>
        </row>
        <row r="1253">
          <cell r="A1253">
            <v>103815</v>
          </cell>
        </row>
        <row r="1254">
          <cell r="A1254">
            <v>103966</v>
          </cell>
        </row>
        <row r="1255">
          <cell r="A1255">
            <v>103986</v>
          </cell>
        </row>
        <row r="1256">
          <cell r="A1256">
            <v>104178</v>
          </cell>
        </row>
        <row r="1257">
          <cell r="A1257">
            <v>104449</v>
          </cell>
        </row>
        <row r="1258">
          <cell r="A1258">
            <v>104577</v>
          </cell>
        </row>
        <row r="1259">
          <cell r="A1259">
            <v>104653</v>
          </cell>
        </row>
        <row r="1260">
          <cell r="A1260">
            <v>104747</v>
          </cell>
        </row>
        <row r="1261">
          <cell r="A1261">
            <v>104823</v>
          </cell>
        </row>
        <row r="1262">
          <cell r="A1262">
            <v>104862</v>
          </cell>
        </row>
        <row r="1263">
          <cell r="A1263">
            <v>104932</v>
          </cell>
        </row>
        <row r="1264">
          <cell r="A1264">
            <v>105238</v>
          </cell>
        </row>
        <row r="1265">
          <cell r="A1265">
            <v>105310</v>
          </cell>
        </row>
        <row r="1266">
          <cell r="A1266">
            <v>105526</v>
          </cell>
        </row>
        <row r="1267">
          <cell r="A1267">
            <v>105646</v>
          </cell>
        </row>
        <row r="1268">
          <cell r="A1268">
            <v>105825</v>
          </cell>
        </row>
        <row r="1269">
          <cell r="A1269">
            <v>105867</v>
          </cell>
        </row>
        <row r="1270">
          <cell r="A1270">
            <v>106274</v>
          </cell>
        </row>
        <row r="1271">
          <cell r="A1271">
            <v>106300</v>
          </cell>
        </row>
        <row r="1272">
          <cell r="A1272">
            <v>107004</v>
          </cell>
        </row>
        <row r="1273">
          <cell r="A1273">
            <v>107318</v>
          </cell>
        </row>
        <row r="1274">
          <cell r="A1274">
            <v>107358</v>
          </cell>
        </row>
        <row r="1275">
          <cell r="A1275">
            <v>108018</v>
          </cell>
        </row>
        <row r="1276">
          <cell r="A1276">
            <v>108027</v>
          </cell>
        </row>
        <row r="1277">
          <cell r="A1277">
            <v>108065</v>
          </cell>
        </row>
        <row r="1278">
          <cell r="A1278">
            <v>108184</v>
          </cell>
        </row>
        <row r="1279">
          <cell r="A1279">
            <v>108341</v>
          </cell>
        </row>
        <row r="1280">
          <cell r="A1280">
            <v>108525</v>
          </cell>
        </row>
        <row r="1281">
          <cell r="A1281">
            <v>108745</v>
          </cell>
        </row>
        <row r="1282">
          <cell r="A1282">
            <v>108775</v>
          </cell>
        </row>
        <row r="1283">
          <cell r="A1283">
            <v>108907</v>
          </cell>
        </row>
        <row r="1284">
          <cell r="A1284">
            <v>109008</v>
          </cell>
        </row>
        <row r="1285">
          <cell r="A1285">
            <v>109264</v>
          </cell>
        </row>
        <row r="1286">
          <cell r="A1286">
            <v>109302</v>
          </cell>
        </row>
        <row r="1287">
          <cell r="A1287">
            <v>109407</v>
          </cell>
        </row>
        <row r="1288">
          <cell r="A1288">
            <v>109417</v>
          </cell>
        </row>
        <row r="1289">
          <cell r="A1289">
            <v>109458</v>
          </cell>
        </row>
        <row r="1290">
          <cell r="A1290">
            <v>109496</v>
          </cell>
        </row>
        <row r="1291">
          <cell r="A1291">
            <v>109683</v>
          </cell>
        </row>
        <row r="1292">
          <cell r="A1292">
            <v>109686</v>
          </cell>
        </row>
        <row r="1293">
          <cell r="A1293">
            <v>109765</v>
          </cell>
        </row>
        <row r="1294">
          <cell r="A1294">
            <v>109767</v>
          </cell>
        </row>
        <row r="1295">
          <cell r="A1295">
            <v>109975</v>
          </cell>
        </row>
        <row r="1296">
          <cell r="A1296">
            <v>110014</v>
          </cell>
        </row>
        <row r="1297">
          <cell r="A1297">
            <v>110133</v>
          </cell>
        </row>
        <row r="1298">
          <cell r="A1298">
            <v>110166</v>
          </cell>
        </row>
        <row r="1299">
          <cell r="A1299">
            <v>110315</v>
          </cell>
        </row>
        <row r="1300">
          <cell r="A1300">
            <v>110385</v>
          </cell>
        </row>
        <row r="1301">
          <cell r="A1301">
            <v>110609</v>
          </cell>
        </row>
        <row r="1302">
          <cell r="A1302">
            <v>110699</v>
          </cell>
        </row>
        <row r="1303">
          <cell r="A1303">
            <v>110721</v>
          </cell>
        </row>
        <row r="1304">
          <cell r="A1304">
            <v>110723</v>
          </cell>
        </row>
        <row r="1305">
          <cell r="A1305">
            <v>110731</v>
          </cell>
        </row>
        <row r="1306">
          <cell r="A1306">
            <v>110753</v>
          </cell>
        </row>
        <row r="1307">
          <cell r="A1307">
            <v>110935</v>
          </cell>
        </row>
        <row r="1308">
          <cell r="A1308">
            <v>110983</v>
          </cell>
        </row>
        <row r="1309">
          <cell r="A1309">
            <v>110984</v>
          </cell>
        </row>
        <row r="1310">
          <cell r="A1310">
            <v>111077</v>
          </cell>
        </row>
        <row r="1311">
          <cell r="A1311">
            <v>111124</v>
          </cell>
        </row>
        <row r="1312">
          <cell r="A1312">
            <v>111188</v>
          </cell>
        </row>
        <row r="1313">
          <cell r="A1313">
            <v>111247</v>
          </cell>
        </row>
        <row r="1314">
          <cell r="A1314">
            <v>111329</v>
          </cell>
        </row>
        <row r="1315">
          <cell r="A1315">
            <v>111330</v>
          </cell>
        </row>
        <row r="1316">
          <cell r="A1316">
            <v>111483</v>
          </cell>
        </row>
        <row r="1317">
          <cell r="A1317">
            <v>111707</v>
          </cell>
        </row>
        <row r="1318">
          <cell r="A1318">
            <v>111873</v>
          </cell>
        </row>
        <row r="1319">
          <cell r="A1319">
            <v>111949</v>
          </cell>
        </row>
        <row r="1320">
          <cell r="A1320">
            <v>111968</v>
          </cell>
        </row>
        <row r="1321">
          <cell r="A1321">
            <v>112327</v>
          </cell>
        </row>
        <row r="1322">
          <cell r="A1322">
            <v>112413</v>
          </cell>
        </row>
        <row r="1323">
          <cell r="A1323">
            <v>112481</v>
          </cell>
        </row>
        <row r="1324">
          <cell r="A1324">
            <v>112680</v>
          </cell>
        </row>
        <row r="1325">
          <cell r="A1325">
            <v>112725</v>
          </cell>
        </row>
        <row r="1326">
          <cell r="A1326">
            <v>112746</v>
          </cell>
        </row>
        <row r="1327">
          <cell r="A1327">
            <v>112766</v>
          </cell>
        </row>
        <row r="1328">
          <cell r="A1328">
            <v>112873</v>
          </cell>
        </row>
        <row r="1329">
          <cell r="A1329">
            <v>112915</v>
          </cell>
        </row>
        <row r="1330">
          <cell r="A1330">
            <v>112977</v>
          </cell>
        </row>
        <row r="1331">
          <cell r="A1331">
            <v>113118</v>
          </cell>
        </row>
        <row r="1332">
          <cell r="A1332">
            <v>113256</v>
          </cell>
        </row>
        <row r="1333">
          <cell r="A1333">
            <v>113279</v>
          </cell>
        </row>
        <row r="1334">
          <cell r="A1334">
            <v>113313</v>
          </cell>
        </row>
        <row r="1335">
          <cell r="A1335">
            <v>113323</v>
          </cell>
        </row>
        <row r="1336">
          <cell r="A1336">
            <v>113327</v>
          </cell>
        </row>
        <row r="1337">
          <cell r="A1337">
            <v>113364</v>
          </cell>
        </row>
        <row r="1338">
          <cell r="A1338">
            <v>113394</v>
          </cell>
        </row>
        <row r="1339">
          <cell r="A1339">
            <v>113405</v>
          </cell>
        </row>
        <row r="1340">
          <cell r="A1340">
            <v>113494</v>
          </cell>
        </row>
        <row r="1341">
          <cell r="A1341">
            <v>113610</v>
          </cell>
        </row>
        <row r="1342">
          <cell r="A1342">
            <v>113711</v>
          </cell>
        </row>
        <row r="1343">
          <cell r="A1343">
            <v>113748</v>
          </cell>
        </row>
        <row r="1344">
          <cell r="A1344">
            <v>113767</v>
          </cell>
        </row>
        <row r="1345">
          <cell r="A1345">
            <v>113812</v>
          </cell>
        </row>
        <row r="1346">
          <cell r="A1346">
            <v>113852</v>
          </cell>
        </row>
        <row r="1347">
          <cell r="A1347">
            <v>113866</v>
          </cell>
        </row>
        <row r="1348">
          <cell r="A1348">
            <v>113883</v>
          </cell>
        </row>
        <row r="1349">
          <cell r="A1349">
            <v>113924</v>
          </cell>
        </row>
        <row r="1350">
          <cell r="A1350">
            <v>113929</v>
          </cell>
        </row>
        <row r="1351">
          <cell r="A1351">
            <v>114126</v>
          </cell>
        </row>
        <row r="1352">
          <cell r="A1352">
            <v>114239</v>
          </cell>
        </row>
        <row r="1353">
          <cell r="A1353">
            <v>114345</v>
          </cell>
        </row>
        <row r="1354">
          <cell r="A1354">
            <v>114355</v>
          </cell>
        </row>
        <row r="1355">
          <cell r="A1355">
            <v>114485</v>
          </cell>
        </row>
        <row r="1356">
          <cell r="A1356">
            <v>114531</v>
          </cell>
        </row>
        <row r="1357">
          <cell r="A1357">
            <v>114634</v>
          </cell>
        </row>
        <row r="1358">
          <cell r="A1358">
            <v>114788</v>
          </cell>
        </row>
        <row r="1359">
          <cell r="A1359">
            <v>114909</v>
          </cell>
        </row>
        <row r="1360">
          <cell r="A1360">
            <v>114948</v>
          </cell>
        </row>
        <row r="1361">
          <cell r="A1361">
            <v>114950</v>
          </cell>
        </row>
        <row r="1362">
          <cell r="A1362">
            <v>115037</v>
          </cell>
        </row>
        <row r="1363">
          <cell r="A1363">
            <v>115163</v>
          </cell>
        </row>
        <row r="1364">
          <cell r="A1364">
            <v>115174</v>
          </cell>
        </row>
        <row r="1365">
          <cell r="A1365">
            <v>115178</v>
          </cell>
        </row>
        <row r="1366">
          <cell r="A1366">
            <v>115188</v>
          </cell>
        </row>
        <row r="1367">
          <cell r="A1367">
            <v>115191</v>
          </cell>
        </row>
        <row r="1368">
          <cell r="A1368">
            <v>115210</v>
          </cell>
        </row>
        <row r="1369">
          <cell r="A1369">
            <v>115224</v>
          </cell>
        </row>
        <row r="1370">
          <cell r="A1370">
            <v>115241</v>
          </cell>
        </row>
        <row r="1371">
          <cell r="A1371">
            <v>115247</v>
          </cell>
        </row>
        <row r="1372">
          <cell r="A1372">
            <v>115266</v>
          </cell>
        </row>
        <row r="1373">
          <cell r="A1373">
            <v>115310</v>
          </cell>
        </row>
        <row r="1374">
          <cell r="A1374">
            <v>115316</v>
          </cell>
        </row>
        <row r="1375">
          <cell r="A1375">
            <v>115319</v>
          </cell>
        </row>
        <row r="1376">
          <cell r="A1376">
            <v>115330</v>
          </cell>
        </row>
        <row r="1377">
          <cell r="A1377">
            <v>115351</v>
          </cell>
        </row>
        <row r="1378">
          <cell r="A1378">
            <v>115429</v>
          </cell>
        </row>
        <row r="1379">
          <cell r="A1379">
            <v>115447</v>
          </cell>
        </row>
        <row r="1380">
          <cell r="A1380">
            <v>115449</v>
          </cell>
        </row>
        <row r="1381">
          <cell r="A1381">
            <v>115487</v>
          </cell>
        </row>
        <row r="1382">
          <cell r="A1382">
            <v>115496</v>
          </cell>
        </row>
        <row r="1383">
          <cell r="A1383">
            <v>115540</v>
          </cell>
        </row>
        <row r="1384">
          <cell r="A1384">
            <v>115559</v>
          </cell>
        </row>
        <row r="1385">
          <cell r="A1385">
            <v>115587</v>
          </cell>
        </row>
        <row r="1386">
          <cell r="A1386">
            <v>115602</v>
          </cell>
        </row>
        <row r="1387">
          <cell r="A1387">
            <v>115656</v>
          </cell>
        </row>
        <row r="1388">
          <cell r="A1388">
            <v>115746</v>
          </cell>
        </row>
        <row r="1389">
          <cell r="A1389">
            <v>115803</v>
          </cell>
        </row>
        <row r="1390">
          <cell r="A1390">
            <v>115849</v>
          </cell>
        </row>
        <row r="1391">
          <cell r="A1391">
            <v>115860</v>
          </cell>
        </row>
        <row r="1392">
          <cell r="A1392">
            <v>115922</v>
          </cell>
        </row>
        <row r="1393">
          <cell r="A1393">
            <v>116044</v>
          </cell>
        </row>
        <row r="1394">
          <cell r="A1394">
            <v>116066</v>
          </cell>
        </row>
        <row r="1395">
          <cell r="A1395">
            <v>116178</v>
          </cell>
        </row>
        <row r="1396">
          <cell r="A1396">
            <v>116214</v>
          </cell>
        </row>
        <row r="1397">
          <cell r="A1397">
            <v>116227</v>
          </cell>
        </row>
        <row r="1398">
          <cell r="A1398">
            <v>116248</v>
          </cell>
        </row>
        <row r="1399">
          <cell r="A1399">
            <v>116253</v>
          </cell>
        </row>
        <row r="1400">
          <cell r="A1400">
            <v>116281</v>
          </cell>
        </row>
        <row r="1401">
          <cell r="A1401">
            <v>116318</v>
          </cell>
        </row>
        <row r="1402">
          <cell r="A1402">
            <v>116324</v>
          </cell>
        </row>
        <row r="1403">
          <cell r="A1403">
            <v>116406</v>
          </cell>
        </row>
        <row r="1404">
          <cell r="A1404">
            <v>116423</v>
          </cell>
        </row>
        <row r="1405">
          <cell r="A1405">
            <v>116438</v>
          </cell>
        </row>
        <row r="1406">
          <cell r="A1406">
            <v>116454</v>
          </cell>
        </row>
        <row r="1407">
          <cell r="A1407">
            <v>116558</v>
          </cell>
        </row>
        <row r="1408">
          <cell r="A1408">
            <v>116577</v>
          </cell>
        </row>
        <row r="1409">
          <cell r="A1409">
            <v>116585</v>
          </cell>
        </row>
        <row r="1410">
          <cell r="A1410">
            <v>116586</v>
          </cell>
        </row>
        <row r="1411">
          <cell r="A1411">
            <v>116594</v>
          </cell>
        </row>
        <row r="1412">
          <cell r="A1412">
            <v>116609</v>
          </cell>
        </row>
        <row r="1413">
          <cell r="A1413">
            <v>116618</v>
          </cell>
        </row>
        <row r="1414">
          <cell r="A1414">
            <v>116623</v>
          </cell>
        </row>
        <row r="1415">
          <cell r="A1415">
            <v>116688</v>
          </cell>
        </row>
        <row r="1416">
          <cell r="A1416">
            <v>116765</v>
          </cell>
        </row>
        <row r="1417">
          <cell r="A1417">
            <v>116782</v>
          </cell>
        </row>
        <row r="1418">
          <cell r="A1418">
            <v>116825</v>
          </cell>
        </row>
        <row r="1419">
          <cell r="A1419">
            <v>116888</v>
          </cell>
        </row>
        <row r="1420">
          <cell r="A1420">
            <v>116914</v>
          </cell>
        </row>
        <row r="1421">
          <cell r="A1421">
            <v>116982</v>
          </cell>
        </row>
        <row r="1422">
          <cell r="A1422">
            <v>116998</v>
          </cell>
        </row>
        <row r="1423">
          <cell r="A1423">
            <v>117006</v>
          </cell>
        </row>
        <row r="1424">
          <cell r="A1424">
            <v>117019</v>
          </cell>
        </row>
        <row r="1425">
          <cell r="A1425">
            <v>117028</v>
          </cell>
        </row>
        <row r="1426">
          <cell r="A1426">
            <v>117036</v>
          </cell>
        </row>
        <row r="1427">
          <cell r="A1427">
            <v>117053</v>
          </cell>
        </row>
        <row r="1428">
          <cell r="A1428">
            <v>117082</v>
          </cell>
        </row>
        <row r="1429">
          <cell r="A1429">
            <v>117095</v>
          </cell>
        </row>
        <row r="1430">
          <cell r="A1430">
            <v>117113</v>
          </cell>
        </row>
        <row r="1431">
          <cell r="A1431">
            <v>117125</v>
          </cell>
        </row>
        <row r="1432">
          <cell r="A1432">
            <v>117140</v>
          </cell>
        </row>
        <row r="1433">
          <cell r="A1433">
            <v>117141</v>
          </cell>
        </row>
        <row r="1434">
          <cell r="A1434">
            <v>117142</v>
          </cell>
        </row>
        <row r="1435">
          <cell r="A1435">
            <v>117151</v>
          </cell>
        </row>
        <row r="1436">
          <cell r="A1436">
            <v>117152</v>
          </cell>
        </row>
        <row r="1437">
          <cell r="A1437">
            <v>117160</v>
          </cell>
        </row>
        <row r="1438">
          <cell r="A1438">
            <v>117168</v>
          </cell>
        </row>
        <row r="1439">
          <cell r="A1439">
            <v>117187</v>
          </cell>
        </row>
        <row r="1440">
          <cell r="A1440">
            <v>117189</v>
          </cell>
        </row>
        <row r="1441">
          <cell r="A1441">
            <v>117192</v>
          </cell>
        </row>
        <row r="1442">
          <cell r="A1442">
            <v>117267</v>
          </cell>
        </row>
        <row r="1443">
          <cell r="A1443">
            <v>117308</v>
          </cell>
        </row>
        <row r="1444">
          <cell r="A1444">
            <v>117318</v>
          </cell>
        </row>
        <row r="1445">
          <cell r="A1445">
            <v>117323</v>
          </cell>
        </row>
        <row r="1446">
          <cell r="A1446">
            <v>117327</v>
          </cell>
        </row>
        <row r="1447">
          <cell r="A1447">
            <v>117331</v>
          </cell>
        </row>
        <row r="1448">
          <cell r="A1448">
            <v>117392</v>
          </cell>
        </row>
        <row r="1449">
          <cell r="A1449">
            <v>117397</v>
          </cell>
        </row>
        <row r="1450">
          <cell r="A1450">
            <v>117409</v>
          </cell>
        </row>
        <row r="1451">
          <cell r="A1451">
            <v>117428</v>
          </cell>
        </row>
        <row r="1452">
          <cell r="A1452">
            <v>117441</v>
          </cell>
        </row>
        <row r="1453">
          <cell r="A1453">
            <v>117483</v>
          </cell>
        </row>
        <row r="1454">
          <cell r="A1454">
            <v>117502</v>
          </cell>
        </row>
        <row r="1455">
          <cell r="A1455">
            <v>117513</v>
          </cell>
        </row>
        <row r="1456">
          <cell r="A1456">
            <v>117573</v>
          </cell>
        </row>
        <row r="1457">
          <cell r="A1457">
            <v>117589</v>
          </cell>
        </row>
        <row r="1458">
          <cell r="A1458">
            <v>117609</v>
          </cell>
        </row>
        <row r="1459">
          <cell r="A1459">
            <v>117616</v>
          </cell>
        </row>
        <row r="1460">
          <cell r="A1460">
            <v>117623</v>
          </cell>
        </row>
        <row r="1461">
          <cell r="A1461">
            <v>117637</v>
          </cell>
        </row>
        <row r="1462">
          <cell r="A1462">
            <v>117649</v>
          </cell>
        </row>
        <row r="1463">
          <cell r="A1463">
            <v>117663</v>
          </cell>
        </row>
        <row r="1464">
          <cell r="A1464">
            <v>117692</v>
          </cell>
        </row>
        <row r="1465">
          <cell r="A1465">
            <v>117694</v>
          </cell>
        </row>
        <row r="1466">
          <cell r="A1466">
            <v>117698</v>
          </cell>
        </row>
        <row r="1467">
          <cell r="A1467">
            <v>117712</v>
          </cell>
        </row>
        <row r="1468">
          <cell r="A1468">
            <v>117745</v>
          </cell>
        </row>
        <row r="1469">
          <cell r="A1469">
            <v>117788</v>
          </cell>
        </row>
        <row r="1470">
          <cell r="A1470">
            <v>117790</v>
          </cell>
        </row>
        <row r="1471">
          <cell r="A1471">
            <v>117801</v>
          </cell>
        </row>
        <row r="1472">
          <cell r="A1472">
            <v>117811</v>
          </cell>
        </row>
        <row r="1473">
          <cell r="A1473">
            <v>117831</v>
          </cell>
        </row>
        <row r="1474">
          <cell r="A1474">
            <v>117841</v>
          </cell>
        </row>
        <row r="1475">
          <cell r="A1475">
            <v>117863</v>
          </cell>
        </row>
        <row r="1476">
          <cell r="A1476">
            <v>117872</v>
          </cell>
        </row>
        <row r="1477">
          <cell r="A1477">
            <v>117876</v>
          </cell>
        </row>
        <row r="1478">
          <cell r="A1478">
            <v>117892</v>
          </cell>
        </row>
        <row r="1479">
          <cell r="A1479">
            <v>117894</v>
          </cell>
        </row>
        <row r="1480">
          <cell r="A1480">
            <v>117904</v>
          </cell>
        </row>
        <row r="1481">
          <cell r="A1481">
            <v>117906</v>
          </cell>
        </row>
        <row r="1482">
          <cell r="A1482">
            <v>117940</v>
          </cell>
        </row>
        <row r="1483">
          <cell r="A1483">
            <v>117971</v>
          </cell>
        </row>
        <row r="1484">
          <cell r="A1484">
            <v>117984</v>
          </cell>
        </row>
        <row r="1485">
          <cell r="A1485">
            <v>117999</v>
          </cell>
        </row>
        <row r="1486">
          <cell r="A1486">
            <v>118010</v>
          </cell>
        </row>
        <row r="1487">
          <cell r="A1487">
            <v>118014</v>
          </cell>
        </row>
        <row r="1488">
          <cell r="A1488">
            <v>118018</v>
          </cell>
        </row>
        <row r="1489">
          <cell r="A1489">
            <v>118025</v>
          </cell>
        </row>
        <row r="1490">
          <cell r="A1490">
            <v>118062</v>
          </cell>
        </row>
        <row r="1491">
          <cell r="A1491">
            <v>118085</v>
          </cell>
        </row>
        <row r="1492">
          <cell r="A1492">
            <v>118106</v>
          </cell>
        </row>
        <row r="1493">
          <cell r="A1493">
            <v>118125</v>
          </cell>
        </row>
        <row r="1494">
          <cell r="A1494">
            <v>118163</v>
          </cell>
        </row>
        <row r="1495">
          <cell r="A1495">
            <v>118194</v>
          </cell>
        </row>
        <row r="1496">
          <cell r="A1496">
            <v>118206</v>
          </cell>
        </row>
        <row r="1497">
          <cell r="A1497">
            <v>118209</v>
          </cell>
        </row>
        <row r="1498">
          <cell r="A1498">
            <v>118228</v>
          </cell>
        </row>
        <row r="1499">
          <cell r="A1499">
            <v>118234</v>
          </cell>
        </row>
        <row r="1500">
          <cell r="A1500">
            <v>118239</v>
          </cell>
        </row>
        <row r="1501">
          <cell r="A1501">
            <v>118251</v>
          </cell>
        </row>
        <row r="1502">
          <cell r="A1502">
            <v>118270</v>
          </cell>
        </row>
        <row r="1503">
          <cell r="A1503">
            <v>118312</v>
          </cell>
        </row>
        <row r="1504">
          <cell r="A1504">
            <v>118365</v>
          </cell>
        </row>
        <row r="1505">
          <cell r="A1505">
            <v>118392</v>
          </cell>
        </row>
        <row r="1506">
          <cell r="A1506">
            <v>118407</v>
          </cell>
        </row>
        <row r="1507">
          <cell r="A1507">
            <v>118419</v>
          </cell>
        </row>
        <row r="1508">
          <cell r="A1508">
            <v>118540</v>
          </cell>
        </row>
        <row r="1509">
          <cell r="A1509">
            <v>118560</v>
          </cell>
        </row>
        <row r="1510">
          <cell r="A1510">
            <v>118573</v>
          </cell>
        </row>
        <row r="1511">
          <cell r="A1511">
            <v>118582</v>
          </cell>
        </row>
        <row r="1512">
          <cell r="A1512">
            <v>118590</v>
          </cell>
        </row>
        <row r="1513">
          <cell r="A1513">
            <v>118591</v>
          </cell>
        </row>
        <row r="1514">
          <cell r="A1514">
            <v>118598</v>
          </cell>
        </row>
        <row r="1515">
          <cell r="A1515">
            <v>118607</v>
          </cell>
        </row>
        <row r="1516">
          <cell r="A1516">
            <v>118618</v>
          </cell>
        </row>
        <row r="1517">
          <cell r="A1517">
            <v>118634</v>
          </cell>
        </row>
        <row r="1518">
          <cell r="A1518">
            <v>118641</v>
          </cell>
        </row>
        <row r="1519">
          <cell r="A1519">
            <v>118643</v>
          </cell>
        </row>
        <row r="1520">
          <cell r="A1520">
            <v>118653</v>
          </cell>
        </row>
        <row r="1521">
          <cell r="A1521">
            <v>118665</v>
          </cell>
        </row>
        <row r="1522">
          <cell r="A1522">
            <v>118671</v>
          </cell>
        </row>
        <row r="1523">
          <cell r="A1523">
            <v>118678</v>
          </cell>
        </row>
        <row r="1524">
          <cell r="A1524">
            <v>118688</v>
          </cell>
        </row>
        <row r="1525">
          <cell r="A1525">
            <v>118693</v>
          </cell>
        </row>
        <row r="1526">
          <cell r="A1526">
            <v>118698</v>
          </cell>
        </row>
        <row r="1527">
          <cell r="A1527">
            <v>118700</v>
          </cell>
        </row>
        <row r="1528">
          <cell r="A1528">
            <v>118701</v>
          </cell>
        </row>
        <row r="1529">
          <cell r="A1529">
            <v>118703</v>
          </cell>
        </row>
        <row r="1530">
          <cell r="A1530">
            <v>118708</v>
          </cell>
        </row>
        <row r="1531">
          <cell r="A1531">
            <v>118716</v>
          </cell>
        </row>
        <row r="1532">
          <cell r="A1532">
            <v>118717</v>
          </cell>
        </row>
        <row r="1533">
          <cell r="A1533">
            <v>118735</v>
          </cell>
        </row>
        <row r="1534">
          <cell r="A1534">
            <v>118738</v>
          </cell>
        </row>
        <row r="1535">
          <cell r="A1535">
            <v>118747</v>
          </cell>
        </row>
        <row r="1536">
          <cell r="A1536">
            <v>118755</v>
          </cell>
        </row>
        <row r="1537">
          <cell r="A1537">
            <v>118761</v>
          </cell>
        </row>
        <row r="1538">
          <cell r="A1538">
            <v>118766</v>
          </cell>
        </row>
        <row r="1539">
          <cell r="A1539">
            <v>118792</v>
          </cell>
        </row>
        <row r="1540">
          <cell r="A1540">
            <v>118799</v>
          </cell>
        </row>
        <row r="1541">
          <cell r="A1541">
            <v>118802</v>
          </cell>
        </row>
        <row r="1542">
          <cell r="A1542">
            <v>118818</v>
          </cell>
        </row>
        <row r="1543">
          <cell r="A1543">
            <v>118822</v>
          </cell>
        </row>
        <row r="1544">
          <cell r="A1544">
            <v>118823</v>
          </cell>
        </row>
        <row r="1545">
          <cell r="A1545">
            <v>118826</v>
          </cell>
        </row>
        <row r="1546">
          <cell r="A1546">
            <v>118828</v>
          </cell>
        </row>
        <row r="1547">
          <cell r="A1547">
            <v>118831</v>
          </cell>
        </row>
        <row r="1548">
          <cell r="A1548">
            <v>118833</v>
          </cell>
        </row>
        <row r="1549">
          <cell r="A1549">
            <v>118837</v>
          </cell>
        </row>
        <row r="1550">
          <cell r="A1550">
            <v>118841</v>
          </cell>
        </row>
        <row r="1551">
          <cell r="A1551">
            <v>118873</v>
          </cell>
        </row>
        <row r="1552">
          <cell r="A1552">
            <v>118874</v>
          </cell>
        </row>
        <row r="1553">
          <cell r="A1553">
            <v>118875</v>
          </cell>
        </row>
        <row r="1554">
          <cell r="A1554">
            <v>118886</v>
          </cell>
        </row>
        <row r="1555">
          <cell r="A1555">
            <v>118891</v>
          </cell>
        </row>
        <row r="1556">
          <cell r="A1556">
            <v>118893</v>
          </cell>
        </row>
        <row r="1557">
          <cell r="A1557">
            <v>118903</v>
          </cell>
        </row>
        <row r="1558">
          <cell r="A1558">
            <v>118905</v>
          </cell>
        </row>
        <row r="1559">
          <cell r="A1559">
            <v>118916</v>
          </cell>
        </row>
        <row r="1560">
          <cell r="A1560">
            <v>118917</v>
          </cell>
        </row>
        <row r="1561">
          <cell r="A1561">
            <v>118926</v>
          </cell>
        </row>
        <row r="1562">
          <cell r="A1562">
            <v>118927</v>
          </cell>
        </row>
        <row r="1563">
          <cell r="A1563">
            <v>118931</v>
          </cell>
        </row>
        <row r="1564">
          <cell r="A1564">
            <v>118945</v>
          </cell>
        </row>
        <row r="1565">
          <cell r="A1565">
            <v>118957</v>
          </cell>
        </row>
        <row r="1566">
          <cell r="A1566">
            <v>118974</v>
          </cell>
        </row>
        <row r="1567">
          <cell r="A1567">
            <v>118982</v>
          </cell>
        </row>
        <row r="1568">
          <cell r="A1568">
            <v>118984</v>
          </cell>
        </row>
        <row r="1569">
          <cell r="A1569">
            <v>118988</v>
          </cell>
        </row>
        <row r="1570">
          <cell r="A1570">
            <v>119002</v>
          </cell>
        </row>
        <row r="1571">
          <cell r="A1571">
            <v>119005</v>
          </cell>
        </row>
        <row r="1572">
          <cell r="A1572">
            <v>119017</v>
          </cell>
        </row>
        <row r="1573">
          <cell r="A1573">
            <v>119021</v>
          </cell>
        </row>
        <row r="1574">
          <cell r="A1574">
            <v>119028</v>
          </cell>
        </row>
        <row r="1575">
          <cell r="A1575">
            <v>119034</v>
          </cell>
        </row>
        <row r="1576">
          <cell r="A1576">
            <v>119037</v>
          </cell>
        </row>
        <row r="1577">
          <cell r="A1577">
            <v>119043</v>
          </cell>
        </row>
        <row r="1578">
          <cell r="A1578">
            <v>119049</v>
          </cell>
        </row>
        <row r="1579">
          <cell r="A1579">
            <v>119051</v>
          </cell>
        </row>
        <row r="1580">
          <cell r="A1580">
            <v>119057</v>
          </cell>
        </row>
        <row r="1581">
          <cell r="A1581">
            <v>119071</v>
          </cell>
        </row>
        <row r="1582">
          <cell r="A1582">
            <v>119072</v>
          </cell>
        </row>
        <row r="1583">
          <cell r="A1583">
            <v>119076</v>
          </cell>
        </row>
        <row r="1584">
          <cell r="A1584">
            <v>119099</v>
          </cell>
        </row>
        <row r="1585">
          <cell r="A1585">
            <v>119107</v>
          </cell>
        </row>
        <row r="1586">
          <cell r="A1586">
            <v>119111</v>
          </cell>
        </row>
        <row r="1587">
          <cell r="A1587">
            <v>119129</v>
          </cell>
        </row>
        <row r="1588">
          <cell r="A1588">
            <v>119130</v>
          </cell>
        </row>
        <row r="1589">
          <cell r="A1589">
            <v>119148</v>
          </cell>
        </row>
        <row r="1590">
          <cell r="A1590">
            <v>119152</v>
          </cell>
        </row>
        <row r="1591">
          <cell r="A1591">
            <v>119159</v>
          </cell>
        </row>
        <row r="1592">
          <cell r="A1592">
            <v>119162</v>
          </cell>
        </row>
        <row r="1593">
          <cell r="A1593">
            <v>119179</v>
          </cell>
        </row>
        <row r="1594">
          <cell r="A1594">
            <v>119188</v>
          </cell>
        </row>
        <row r="1595">
          <cell r="A1595">
            <v>119192</v>
          </cell>
        </row>
        <row r="1596">
          <cell r="A1596">
            <v>119216</v>
          </cell>
        </row>
        <row r="1597">
          <cell r="A1597">
            <v>119219</v>
          </cell>
        </row>
        <row r="1598">
          <cell r="A1598">
            <v>119221</v>
          </cell>
        </row>
        <row r="1599">
          <cell r="A1599">
            <v>119234</v>
          </cell>
        </row>
        <row r="1600">
          <cell r="A1600">
            <v>119235</v>
          </cell>
        </row>
        <row r="1601">
          <cell r="A1601">
            <v>119239</v>
          </cell>
        </row>
        <row r="1602">
          <cell r="A1602">
            <v>119249</v>
          </cell>
        </row>
        <row r="1603">
          <cell r="A1603">
            <v>119250</v>
          </cell>
        </row>
        <row r="1604">
          <cell r="A1604">
            <v>119251</v>
          </cell>
        </row>
        <row r="1605">
          <cell r="A1605">
            <v>119261</v>
          </cell>
        </row>
        <row r="1606">
          <cell r="A1606">
            <v>119271</v>
          </cell>
        </row>
        <row r="1607">
          <cell r="A1607">
            <v>119285</v>
          </cell>
        </row>
        <row r="1608">
          <cell r="A1608">
            <v>119287</v>
          </cell>
        </row>
        <row r="1609">
          <cell r="A1609">
            <v>119291</v>
          </cell>
        </row>
        <row r="1610">
          <cell r="A1610">
            <v>119296</v>
          </cell>
        </row>
        <row r="1611">
          <cell r="A1611">
            <v>119319</v>
          </cell>
        </row>
        <row r="1612">
          <cell r="A1612">
            <v>119333</v>
          </cell>
        </row>
        <row r="1613">
          <cell r="A1613">
            <v>119346</v>
          </cell>
        </row>
        <row r="1614">
          <cell r="A1614">
            <v>119355</v>
          </cell>
        </row>
        <row r="1615">
          <cell r="A1615">
            <v>119362</v>
          </cell>
        </row>
        <row r="1616">
          <cell r="A1616">
            <v>119365</v>
          </cell>
        </row>
        <row r="1617">
          <cell r="A1617">
            <v>119372</v>
          </cell>
        </row>
        <row r="1618">
          <cell r="A1618">
            <v>119379</v>
          </cell>
        </row>
        <row r="1619">
          <cell r="A1619">
            <v>119383</v>
          </cell>
        </row>
        <row r="1620">
          <cell r="A1620">
            <v>119385</v>
          </cell>
        </row>
        <row r="1621">
          <cell r="A1621">
            <v>119387</v>
          </cell>
        </row>
        <row r="1622">
          <cell r="A1622">
            <v>119388</v>
          </cell>
        </row>
        <row r="1623">
          <cell r="A1623">
            <v>119399</v>
          </cell>
        </row>
        <row r="1624">
          <cell r="A1624">
            <v>119400</v>
          </cell>
        </row>
        <row r="1625">
          <cell r="A1625">
            <v>119403</v>
          </cell>
        </row>
        <row r="1626">
          <cell r="A1626">
            <v>119414</v>
          </cell>
        </row>
        <row r="1627">
          <cell r="A1627">
            <v>119429</v>
          </cell>
        </row>
        <row r="1628">
          <cell r="A1628">
            <v>119444</v>
          </cell>
        </row>
        <row r="1629">
          <cell r="A1629">
            <v>119449</v>
          </cell>
        </row>
        <row r="1630">
          <cell r="A1630">
            <v>119465</v>
          </cell>
        </row>
        <row r="1631">
          <cell r="A1631">
            <v>119475</v>
          </cell>
        </row>
        <row r="1632">
          <cell r="A1632">
            <v>119478</v>
          </cell>
        </row>
        <row r="1633">
          <cell r="A1633">
            <v>119480</v>
          </cell>
        </row>
        <row r="1634">
          <cell r="A1634">
            <v>119514</v>
          </cell>
        </row>
        <row r="1635">
          <cell r="A1635">
            <v>119524</v>
          </cell>
        </row>
        <row r="1636">
          <cell r="A1636">
            <v>119530</v>
          </cell>
        </row>
        <row r="1637">
          <cell r="A1637">
            <v>119531</v>
          </cell>
        </row>
        <row r="1638">
          <cell r="A1638">
            <v>119534</v>
          </cell>
        </row>
        <row r="1639">
          <cell r="A1639">
            <v>119542</v>
          </cell>
        </row>
        <row r="1640">
          <cell r="A1640">
            <v>119544</v>
          </cell>
        </row>
        <row r="1641">
          <cell r="A1641">
            <v>119563</v>
          </cell>
        </row>
        <row r="1642">
          <cell r="A1642">
            <v>119582</v>
          </cell>
        </row>
        <row r="1643">
          <cell r="A1643">
            <v>119615</v>
          </cell>
        </row>
        <row r="1644">
          <cell r="A1644">
            <v>119625</v>
          </cell>
        </row>
        <row r="1645">
          <cell r="A1645">
            <v>119637</v>
          </cell>
        </row>
        <row r="1646">
          <cell r="A1646">
            <v>119645</v>
          </cell>
        </row>
        <row r="1647">
          <cell r="A1647">
            <v>119647</v>
          </cell>
        </row>
        <row r="1648">
          <cell r="A1648">
            <v>119652</v>
          </cell>
        </row>
        <row r="1649">
          <cell r="A1649">
            <v>119665</v>
          </cell>
        </row>
        <row r="1650">
          <cell r="A1650">
            <v>119689</v>
          </cell>
        </row>
        <row r="1651">
          <cell r="A1651">
            <v>119691</v>
          </cell>
        </row>
        <row r="1652">
          <cell r="A1652">
            <v>119693</v>
          </cell>
        </row>
        <row r="1653">
          <cell r="A1653">
            <v>119697</v>
          </cell>
        </row>
        <row r="1654">
          <cell r="A1654">
            <v>119707</v>
          </cell>
        </row>
        <row r="1655">
          <cell r="A1655">
            <v>119709</v>
          </cell>
        </row>
        <row r="1656">
          <cell r="A1656">
            <v>119716</v>
          </cell>
        </row>
        <row r="1657">
          <cell r="A1657">
            <v>119719</v>
          </cell>
        </row>
        <row r="1658">
          <cell r="A1658">
            <v>119741</v>
          </cell>
        </row>
        <row r="1659">
          <cell r="A1659">
            <v>119742</v>
          </cell>
        </row>
        <row r="1660">
          <cell r="A1660">
            <v>119750</v>
          </cell>
        </row>
        <row r="1661">
          <cell r="A1661">
            <v>119758</v>
          </cell>
        </row>
        <row r="1662">
          <cell r="A1662">
            <v>119763</v>
          </cell>
        </row>
        <row r="1663">
          <cell r="A1663">
            <v>119781</v>
          </cell>
        </row>
        <row r="1664">
          <cell r="A1664">
            <v>119785</v>
          </cell>
        </row>
        <row r="1665">
          <cell r="A1665">
            <v>119786</v>
          </cell>
        </row>
        <row r="1666">
          <cell r="A1666">
            <v>119797</v>
          </cell>
        </row>
        <row r="1667">
          <cell r="A1667">
            <v>119803</v>
          </cell>
        </row>
        <row r="1668">
          <cell r="A1668">
            <v>119804</v>
          </cell>
        </row>
        <row r="1669">
          <cell r="A1669">
            <v>119812</v>
          </cell>
        </row>
        <row r="1670">
          <cell r="A1670">
            <v>119826</v>
          </cell>
        </row>
        <row r="1671">
          <cell r="A1671">
            <v>119829</v>
          </cell>
        </row>
        <row r="1672">
          <cell r="A1672">
            <v>119838</v>
          </cell>
        </row>
        <row r="1673">
          <cell r="A1673">
            <v>119850</v>
          </cell>
        </row>
        <row r="1674">
          <cell r="A1674">
            <v>119855</v>
          </cell>
        </row>
        <row r="1675">
          <cell r="A1675">
            <v>119871</v>
          </cell>
        </row>
        <row r="1676">
          <cell r="A1676">
            <v>119885</v>
          </cell>
        </row>
        <row r="1677">
          <cell r="A1677">
            <v>119896</v>
          </cell>
        </row>
        <row r="1678">
          <cell r="A1678">
            <v>119900</v>
          </cell>
        </row>
        <row r="1679">
          <cell r="A1679">
            <v>119902</v>
          </cell>
        </row>
        <row r="1680">
          <cell r="A1680">
            <v>119906</v>
          </cell>
        </row>
        <row r="1681">
          <cell r="A1681">
            <v>119915</v>
          </cell>
        </row>
        <row r="1682">
          <cell r="A1682">
            <v>119933</v>
          </cell>
        </row>
        <row r="1683">
          <cell r="A1683">
            <v>119940</v>
          </cell>
        </row>
        <row r="1684">
          <cell r="A1684">
            <v>119941</v>
          </cell>
        </row>
        <row r="1685">
          <cell r="A1685">
            <v>119942</v>
          </cell>
        </row>
        <row r="1686">
          <cell r="A1686">
            <v>119981</v>
          </cell>
        </row>
        <row r="1687">
          <cell r="A1687">
            <v>120005</v>
          </cell>
        </row>
        <row r="1688">
          <cell r="A1688">
            <v>120023</v>
          </cell>
        </row>
        <row r="1689">
          <cell r="A1689">
            <v>120025</v>
          </cell>
        </row>
        <row r="1690">
          <cell r="A1690">
            <v>120030</v>
          </cell>
        </row>
        <row r="1691">
          <cell r="A1691">
            <v>120031</v>
          </cell>
        </row>
        <row r="1692">
          <cell r="A1692">
            <v>120041</v>
          </cell>
        </row>
        <row r="1693">
          <cell r="A1693">
            <v>120042</v>
          </cell>
        </row>
        <row r="1694">
          <cell r="A1694">
            <v>120051</v>
          </cell>
        </row>
        <row r="1695">
          <cell r="A1695">
            <v>120056</v>
          </cell>
        </row>
        <row r="1696">
          <cell r="A1696">
            <v>120057</v>
          </cell>
        </row>
        <row r="1697">
          <cell r="A1697">
            <v>120059</v>
          </cell>
        </row>
        <row r="1698">
          <cell r="A1698">
            <v>120066</v>
          </cell>
        </row>
        <row r="1699">
          <cell r="A1699">
            <v>120075</v>
          </cell>
        </row>
        <row r="1700">
          <cell r="A1700">
            <v>120097</v>
          </cell>
        </row>
        <row r="1701">
          <cell r="A1701">
            <v>120098</v>
          </cell>
        </row>
        <row r="1702">
          <cell r="A1702">
            <v>120102</v>
          </cell>
        </row>
        <row r="1703">
          <cell r="A1703">
            <v>120105</v>
          </cell>
        </row>
        <row r="1704">
          <cell r="A1704">
            <v>120111</v>
          </cell>
        </row>
        <row r="1705">
          <cell r="A1705">
            <v>120113</v>
          </cell>
        </row>
        <row r="1706">
          <cell r="A1706">
            <v>120120</v>
          </cell>
        </row>
        <row r="1707">
          <cell r="A1707">
            <v>120126</v>
          </cell>
        </row>
        <row r="1708">
          <cell r="A1708">
            <v>120145</v>
          </cell>
        </row>
        <row r="1709">
          <cell r="A1709">
            <v>120156</v>
          </cell>
        </row>
        <row r="1710">
          <cell r="A1710">
            <v>120177</v>
          </cell>
        </row>
        <row r="1711">
          <cell r="A1711">
            <v>120193</v>
          </cell>
        </row>
        <row r="1712">
          <cell r="A1712">
            <v>120195</v>
          </cell>
        </row>
        <row r="1713">
          <cell r="A1713">
            <v>120211</v>
          </cell>
        </row>
        <row r="1714">
          <cell r="A1714">
            <v>120213</v>
          </cell>
        </row>
        <row r="1715">
          <cell r="A1715">
            <v>120219</v>
          </cell>
        </row>
        <row r="1716">
          <cell r="A1716">
            <v>120223</v>
          </cell>
        </row>
        <row r="1717">
          <cell r="A1717">
            <v>120231</v>
          </cell>
        </row>
        <row r="1718">
          <cell r="A1718">
            <v>120259</v>
          </cell>
        </row>
        <row r="1719">
          <cell r="A1719">
            <v>120262</v>
          </cell>
        </row>
        <row r="1720">
          <cell r="A1720">
            <v>120263</v>
          </cell>
        </row>
        <row r="1721">
          <cell r="A1721">
            <v>120275</v>
          </cell>
        </row>
        <row r="1722">
          <cell r="A1722">
            <v>120280</v>
          </cell>
        </row>
        <row r="1723">
          <cell r="A1723">
            <v>120285</v>
          </cell>
        </row>
        <row r="1724">
          <cell r="A1724">
            <v>120286</v>
          </cell>
        </row>
        <row r="1725">
          <cell r="A1725">
            <v>120298</v>
          </cell>
        </row>
        <row r="1726">
          <cell r="A1726">
            <v>120301</v>
          </cell>
        </row>
        <row r="1727">
          <cell r="A1727">
            <v>120311</v>
          </cell>
        </row>
        <row r="1728">
          <cell r="A1728">
            <v>120312</v>
          </cell>
        </row>
        <row r="1729">
          <cell r="A1729">
            <v>120345</v>
          </cell>
        </row>
        <row r="1730">
          <cell r="A1730">
            <v>120348</v>
          </cell>
        </row>
        <row r="1731">
          <cell r="A1731">
            <v>120352</v>
          </cell>
        </row>
        <row r="1732">
          <cell r="A1732">
            <v>120353</v>
          </cell>
        </row>
        <row r="1733">
          <cell r="A1733">
            <v>120357</v>
          </cell>
        </row>
        <row r="1734">
          <cell r="A1734">
            <v>120367</v>
          </cell>
        </row>
        <row r="1735">
          <cell r="A1735">
            <v>120371</v>
          </cell>
        </row>
        <row r="1736">
          <cell r="A1736">
            <v>120391</v>
          </cell>
        </row>
        <row r="1737">
          <cell r="A1737">
            <v>120393</v>
          </cell>
        </row>
        <row r="1738">
          <cell r="A1738">
            <v>120416</v>
          </cell>
        </row>
        <row r="1739">
          <cell r="A1739">
            <v>120420</v>
          </cell>
        </row>
        <row r="1740">
          <cell r="A1740">
            <v>120432</v>
          </cell>
        </row>
        <row r="1741">
          <cell r="A1741">
            <v>120433</v>
          </cell>
        </row>
        <row r="1742">
          <cell r="A1742">
            <v>120436</v>
          </cell>
        </row>
        <row r="1743">
          <cell r="A1743">
            <v>120440</v>
          </cell>
        </row>
        <row r="1744">
          <cell r="A1744">
            <v>120443</v>
          </cell>
        </row>
        <row r="1745">
          <cell r="A1745">
            <v>120453</v>
          </cell>
        </row>
        <row r="1746">
          <cell r="A1746">
            <v>120457</v>
          </cell>
        </row>
        <row r="1747">
          <cell r="A1747">
            <v>120459</v>
          </cell>
        </row>
        <row r="1748">
          <cell r="A1748">
            <v>120466</v>
          </cell>
        </row>
        <row r="1749">
          <cell r="A1749">
            <v>120475</v>
          </cell>
        </row>
        <row r="1750">
          <cell r="A1750">
            <v>120482</v>
          </cell>
        </row>
        <row r="1751">
          <cell r="A1751">
            <v>120490</v>
          </cell>
        </row>
        <row r="1752">
          <cell r="A1752">
            <v>120506</v>
          </cell>
        </row>
        <row r="1753">
          <cell r="A1753">
            <v>120530</v>
          </cell>
        </row>
        <row r="1754">
          <cell r="A1754">
            <v>120535</v>
          </cell>
        </row>
        <row r="1755">
          <cell r="A1755">
            <v>120536</v>
          </cell>
        </row>
        <row r="1756">
          <cell r="A1756">
            <v>120538</v>
          </cell>
        </row>
        <row r="1757">
          <cell r="A1757">
            <v>120546</v>
          </cell>
        </row>
        <row r="1758">
          <cell r="A1758">
            <v>120547</v>
          </cell>
        </row>
        <row r="1759">
          <cell r="A1759">
            <v>120554</v>
          </cell>
        </row>
        <row r="1760">
          <cell r="A1760">
            <v>120555</v>
          </cell>
        </row>
        <row r="1761">
          <cell r="A1761">
            <v>120569</v>
          </cell>
        </row>
        <row r="1762">
          <cell r="A1762">
            <v>120570</v>
          </cell>
        </row>
        <row r="1763">
          <cell r="A1763">
            <v>120576</v>
          </cell>
        </row>
        <row r="1764">
          <cell r="A1764">
            <v>120586</v>
          </cell>
        </row>
        <row r="1765">
          <cell r="A1765">
            <v>120591</v>
          </cell>
        </row>
        <row r="1766">
          <cell r="A1766">
            <v>120593</v>
          </cell>
        </row>
        <row r="1767">
          <cell r="A1767">
            <v>120596</v>
          </cell>
        </row>
        <row r="1768">
          <cell r="A1768">
            <v>120606</v>
          </cell>
        </row>
        <row r="1769">
          <cell r="A1769">
            <v>120622</v>
          </cell>
        </row>
        <row r="1770">
          <cell r="A1770">
            <v>120627</v>
          </cell>
        </row>
        <row r="1771">
          <cell r="A1771">
            <v>120637</v>
          </cell>
        </row>
        <row r="1772">
          <cell r="A1772">
            <v>120640</v>
          </cell>
        </row>
        <row r="1773">
          <cell r="A1773">
            <v>120641</v>
          </cell>
        </row>
        <row r="1774">
          <cell r="A1774">
            <v>120643</v>
          </cell>
        </row>
        <row r="1775">
          <cell r="A1775">
            <v>120649</v>
          </cell>
        </row>
        <row r="1776">
          <cell r="A1776">
            <v>120651</v>
          </cell>
        </row>
        <row r="1777">
          <cell r="A1777">
            <v>120655</v>
          </cell>
        </row>
        <row r="1778">
          <cell r="A1778">
            <v>120660</v>
          </cell>
        </row>
        <row r="1779">
          <cell r="A1779">
            <v>120665</v>
          </cell>
        </row>
        <row r="1780">
          <cell r="A1780">
            <v>120668</v>
          </cell>
        </row>
        <row r="1781">
          <cell r="A1781">
            <v>120689</v>
          </cell>
        </row>
        <row r="1782">
          <cell r="A1782">
            <v>120696</v>
          </cell>
        </row>
        <row r="1783">
          <cell r="A1783">
            <v>120697</v>
          </cell>
        </row>
        <row r="1784">
          <cell r="A1784">
            <v>120698</v>
          </cell>
        </row>
        <row r="1785">
          <cell r="A1785">
            <v>120715</v>
          </cell>
        </row>
        <row r="1786">
          <cell r="A1786">
            <v>120716</v>
          </cell>
        </row>
        <row r="1787">
          <cell r="A1787">
            <v>120736</v>
          </cell>
        </row>
        <row r="1788">
          <cell r="A1788">
            <v>120738</v>
          </cell>
        </row>
        <row r="1789">
          <cell r="A1789">
            <v>120754</v>
          </cell>
        </row>
        <row r="1790">
          <cell r="A1790">
            <v>120765</v>
          </cell>
        </row>
        <row r="1791">
          <cell r="A1791">
            <v>120766</v>
          </cell>
        </row>
        <row r="1792">
          <cell r="A1792">
            <v>120767</v>
          </cell>
        </row>
        <row r="1793">
          <cell r="A1793">
            <v>120775</v>
          </cell>
        </row>
        <row r="1794">
          <cell r="A1794">
            <v>120776</v>
          </cell>
        </row>
        <row r="1795">
          <cell r="A1795">
            <v>120781</v>
          </cell>
        </row>
        <row r="1796">
          <cell r="A1796">
            <v>120784</v>
          </cell>
        </row>
        <row r="1797">
          <cell r="A1797">
            <v>120785</v>
          </cell>
        </row>
        <row r="1798">
          <cell r="A1798">
            <v>120787</v>
          </cell>
        </row>
        <row r="1799">
          <cell r="A1799">
            <v>120788</v>
          </cell>
        </row>
        <row r="1800">
          <cell r="A1800">
            <v>120793</v>
          </cell>
        </row>
        <row r="1801">
          <cell r="A1801">
            <v>120798</v>
          </cell>
        </row>
        <row r="1802">
          <cell r="A1802">
            <v>120799</v>
          </cell>
        </row>
        <row r="1803">
          <cell r="A1803">
            <v>120800</v>
          </cell>
        </row>
        <row r="1804">
          <cell r="A1804">
            <v>120804</v>
          </cell>
        </row>
        <row r="1805">
          <cell r="A1805">
            <v>120808</v>
          </cell>
        </row>
        <row r="1806">
          <cell r="A1806">
            <v>120809</v>
          </cell>
        </row>
        <row r="1807">
          <cell r="A1807">
            <v>120810</v>
          </cell>
        </row>
        <row r="1808">
          <cell r="A1808">
            <v>120813</v>
          </cell>
        </row>
        <row r="1809">
          <cell r="A1809">
            <v>120828</v>
          </cell>
        </row>
        <row r="1810">
          <cell r="A1810">
            <v>120845</v>
          </cell>
        </row>
        <row r="1811">
          <cell r="A1811">
            <v>120846</v>
          </cell>
        </row>
        <row r="1812">
          <cell r="A1812">
            <v>120849</v>
          </cell>
        </row>
        <row r="1813">
          <cell r="A1813">
            <v>120850</v>
          </cell>
        </row>
        <row r="1814">
          <cell r="A1814">
            <v>120864</v>
          </cell>
        </row>
        <row r="1815">
          <cell r="A1815">
            <v>120868</v>
          </cell>
        </row>
        <row r="1816">
          <cell r="A1816">
            <v>120869</v>
          </cell>
        </row>
        <row r="1817">
          <cell r="A1817">
            <v>120870</v>
          </cell>
        </row>
        <row r="1818">
          <cell r="A1818">
            <v>120879</v>
          </cell>
        </row>
        <row r="1819">
          <cell r="A1819">
            <v>120881</v>
          </cell>
        </row>
        <row r="1820">
          <cell r="A1820">
            <v>120883</v>
          </cell>
        </row>
        <row r="1821">
          <cell r="A1821">
            <v>120885</v>
          </cell>
        </row>
        <row r="1822">
          <cell r="A1822">
            <v>120886</v>
          </cell>
        </row>
        <row r="1823">
          <cell r="A1823">
            <v>120888</v>
          </cell>
        </row>
        <row r="1824">
          <cell r="A1824">
            <v>120895</v>
          </cell>
        </row>
        <row r="1825">
          <cell r="A1825">
            <v>120899</v>
          </cell>
        </row>
        <row r="1826">
          <cell r="A1826">
            <v>120901</v>
          </cell>
        </row>
        <row r="1827">
          <cell r="A1827">
            <v>120907</v>
          </cell>
        </row>
        <row r="1828">
          <cell r="A1828">
            <v>120911</v>
          </cell>
        </row>
        <row r="1829">
          <cell r="A1829">
            <v>120921</v>
          </cell>
        </row>
        <row r="1830">
          <cell r="A1830">
            <v>120927</v>
          </cell>
        </row>
        <row r="1831">
          <cell r="A1831">
            <v>120929</v>
          </cell>
        </row>
        <row r="1832">
          <cell r="A1832">
            <v>120931</v>
          </cell>
        </row>
        <row r="1833">
          <cell r="A1833">
            <v>120934</v>
          </cell>
        </row>
        <row r="1834">
          <cell r="A1834">
            <v>120939</v>
          </cell>
        </row>
        <row r="1835">
          <cell r="A1835">
            <v>120943</v>
          </cell>
        </row>
        <row r="1836">
          <cell r="A1836">
            <v>120954</v>
          </cell>
        </row>
        <row r="1837">
          <cell r="A1837">
            <v>120966</v>
          </cell>
        </row>
        <row r="1838">
          <cell r="A1838">
            <v>120970</v>
          </cell>
        </row>
        <row r="1839">
          <cell r="A1839">
            <v>120983</v>
          </cell>
        </row>
        <row r="1840">
          <cell r="A1840">
            <v>120987</v>
          </cell>
        </row>
        <row r="1841">
          <cell r="A1841">
            <v>120990</v>
          </cell>
        </row>
        <row r="1842">
          <cell r="A1842">
            <v>120992</v>
          </cell>
        </row>
        <row r="1843">
          <cell r="A1843">
            <v>120996</v>
          </cell>
        </row>
        <row r="1844">
          <cell r="A1844">
            <v>121003</v>
          </cell>
        </row>
        <row r="1845">
          <cell r="A1845">
            <v>121010</v>
          </cell>
        </row>
        <row r="1846">
          <cell r="A1846">
            <v>121022</v>
          </cell>
        </row>
        <row r="1847">
          <cell r="A1847">
            <v>121034</v>
          </cell>
        </row>
        <row r="1848">
          <cell r="A1848">
            <v>121035</v>
          </cell>
        </row>
        <row r="1849">
          <cell r="A1849">
            <v>121038</v>
          </cell>
        </row>
        <row r="1850">
          <cell r="A1850">
            <v>121039</v>
          </cell>
        </row>
        <row r="1851">
          <cell r="A1851">
            <v>121041</v>
          </cell>
        </row>
        <row r="1852">
          <cell r="A1852">
            <v>121050</v>
          </cell>
        </row>
        <row r="1853">
          <cell r="A1853">
            <v>121053</v>
          </cell>
        </row>
        <row r="1854">
          <cell r="A1854">
            <v>121060</v>
          </cell>
        </row>
        <row r="1855">
          <cell r="A1855">
            <v>121074</v>
          </cell>
        </row>
        <row r="1856">
          <cell r="A1856">
            <v>121076</v>
          </cell>
        </row>
        <row r="1857">
          <cell r="A1857">
            <v>121081</v>
          </cell>
        </row>
        <row r="1858">
          <cell r="A1858">
            <v>121102</v>
          </cell>
        </row>
        <row r="1859">
          <cell r="A1859">
            <v>121108</v>
          </cell>
        </row>
        <row r="1860">
          <cell r="A1860">
            <v>121113</v>
          </cell>
        </row>
        <row r="1861">
          <cell r="A1861">
            <v>121150</v>
          </cell>
        </row>
        <row r="1862">
          <cell r="A1862">
            <v>121154</v>
          </cell>
        </row>
        <row r="1863">
          <cell r="A1863">
            <v>121160</v>
          </cell>
        </row>
        <row r="1864">
          <cell r="A1864">
            <v>121177</v>
          </cell>
        </row>
        <row r="1865">
          <cell r="A1865">
            <v>121188</v>
          </cell>
        </row>
        <row r="1866">
          <cell r="A1866">
            <v>121189</v>
          </cell>
        </row>
        <row r="1867">
          <cell r="A1867">
            <v>121206</v>
          </cell>
        </row>
        <row r="1868">
          <cell r="A1868">
            <v>121207</v>
          </cell>
        </row>
        <row r="1869">
          <cell r="A1869">
            <v>121211</v>
          </cell>
        </row>
        <row r="1870">
          <cell r="A1870">
            <v>121213</v>
          </cell>
        </row>
        <row r="1871">
          <cell r="A1871">
            <v>121223</v>
          </cell>
        </row>
        <row r="1872">
          <cell r="A1872">
            <v>121224</v>
          </cell>
        </row>
        <row r="1873">
          <cell r="A1873">
            <v>121232</v>
          </cell>
        </row>
        <row r="1874">
          <cell r="A1874">
            <v>121234</v>
          </cell>
        </row>
        <row r="1875">
          <cell r="A1875">
            <v>121249</v>
          </cell>
        </row>
        <row r="1876">
          <cell r="A1876">
            <v>121262</v>
          </cell>
        </row>
        <row r="1877">
          <cell r="A1877">
            <v>121264</v>
          </cell>
        </row>
        <row r="1878">
          <cell r="A1878">
            <v>121266</v>
          </cell>
        </row>
        <row r="1879">
          <cell r="A1879">
            <v>121271</v>
          </cell>
        </row>
        <row r="1880">
          <cell r="A1880">
            <v>121279</v>
          </cell>
        </row>
        <row r="1881">
          <cell r="A1881">
            <v>121283</v>
          </cell>
        </row>
        <row r="1882">
          <cell r="A1882">
            <v>121292</v>
          </cell>
        </row>
        <row r="1883">
          <cell r="A1883">
            <v>121296</v>
          </cell>
        </row>
        <row r="1884">
          <cell r="A1884">
            <v>121302</v>
          </cell>
        </row>
        <row r="1885">
          <cell r="A1885">
            <v>121304</v>
          </cell>
        </row>
        <row r="1886">
          <cell r="A1886">
            <v>121309</v>
          </cell>
        </row>
        <row r="1887">
          <cell r="A1887">
            <v>121314</v>
          </cell>
        </row>
        <row r="1888">
          <cell r="A1888">
            <v>121319</v>
          </cell>
        </row>
        <row r="1889">
          <cell r="A1889">
            <v>121320</v>
          </cell>
        </row>
        <row r="1890">
          <cell r="A1890">
            <v>121321</v>
          </cell>
        </row>
        <row r="1891">
          <cell r="A1891">
            <v>121322</v>
          </cell>
        </row>
        <row r="1892">
          <cell r="A1892">
            <v>121323</v>
          </cell>
        </row>
        <row r="1893">
          <cell r="A1893">
            <v>121327</v>
          </cell>
        </row>
        <row r="1894">
          <cell r="A1894">
            <v>121331</v>
          </cell>
        </row>
        <row r="1895">
          <cell r="A1895">
            <v>121333</v>
          </cell>
        </row>
        <row r="1896">
          <cell r="A1896">
            <v>121336</v>
          </cell>
        </row>
        <row r="1897">
          <cell r="A1897">
            <v>121338</v>
          </cell>
        </row>
        <row r="1898">
          <cell r="A1898">
            <v>121339</v>
          </cell>
        </row>
        <row r="1899">
          <cell r="A1899">
            <v>121340</v>
          </cell>
        </row>
        <row r="1900">
          <cell r="A1900">
            <v>121342</v>
          </cell>
        </row>
        <row r="1901">
          <cell r="A1901">
            <v>121346</v>
          </cell>
        </row>
        <row r="1902">
          <cell r="A1902">
            <v>121349</v>
          </cell>
        </row>
        <row r="1903">
          <cell r="A1903">
            <v>121353</v>
          </cell>
        </row>
        <row r="1904">
          <cell r="A1904">
            <v>121358</v>
          </cell>
        </row>
        <row r="1905">
          <cell r="A1905">
            <v>121362</v>
          </cell>
        </row>
        <row r="1906">
          <cell r="A1906">
            <v>121363</v>
          </cell>
        </row>
        <row r="1907">
          <cell r="A1907">
            <v>121364</v>
          </cell>
        </row>
        <row r="1908">
          <cell r="A1908">
            <v>121367</v>
          </cell>
        </row>
        <row r="1909">
          <cell r="A1909">
            <v>121372</v>
          </cell>
        </row>
        <row r="1910">
          <cell r="A1910">
            <v>121377</v>
          </cell>
        </row>
        <row r="1911">
          <cell r="A1911">
            <v>121378</v>
          </cell>
        </row>
        <row r="1912">
          <cell r="A1912">
            <v>121379</v>
          </cell>
        </row>
        <row r="1913">
          <cell r="A1913">
            <v>121385</v>
          </cell>
        </row>
        <row r="1914">
          <cell r="A1914">
            <v>121391</v>
          </cell>
        </row>
        <row r="1915">
          <cell r="A1915">
            <v>121394</v>
          </cell>
        </row>
        <row r="1916">
          <cell r="A1916">
            <v>121395</v>
          </cell>
        </row>
        <row r="1917">
          <cell r="A1917">
            <v>121400</v>
          </cell>
        </row>
        <row r="1918">
          <cell r="A1918">
            <v>121405</v>
          </cell>
        </row>
        <row r="1919">
          <cell r="A1919">
            <v>121416</v>
          </cell>
        </row>
        <row r="1920">
          <cell r="A1920">
            <v>121428</v>
          </cell>
        </row>
        <row r="1921">
          <cell r="A1921">
            <v>121434</v>
          </cell>
        </row>
        <row r="1922">
          <cell r="A1922">
            <v>121435</v>
          </cell>
        </row>
        <row r="1923">
          <cell r="A1923">
            <v>121437</v>
          </cell>
        </row>
        <row r="1924">
          <cell r="A1924">
            <v>121440</v>
          </cell>
        </row>
        <row r="1925">
          <cell r="A1925">
            <v>121444</v>
          </cell>
        </row>
        <row r="1926">
          <cell r="A1926">
            <v>121447</v>
          </cell>
        </row>
        <row r="1927">
          <cell r="A1927">
            <v>121448</v>
          </cell>
        </row>
        <row r="1928">
          <cell r="A1928">
            <v>121456</v>
          </cell>
        </row>
        <row r="1929">
          <cell r="A1929">
            <v>121462</v>
          </cell>
        </row>
        <row r="1930">
          <cell r="A1930">
            <v>121468</v>
          </cell>
        </row>
        <row r="1931">
          <cell r="A1931">
            <v>121475</v>
          </cell>
        </row>
        <row r="1932">
          <cell r="A1932">
            <v>121480</v>
          </cell>
        </row>
        <row r="1933">
          <cell r="A1933">
            <v>121481</v>
          </cell>
        </row>
        <row r="1934">
          <cell r="A1934">
            <v>121483</v>
          </cell>
        </row>
        <row r="1935">
          <cell r="A1935">
            <v>121497</v>
          </cell>
        </row>
        <row r="1936">
          <cell r="A1936">
            <v>121506</v>
          </cell>
        </row>
        <row r="1937">
          <cell r="A1937">
            <v>121508</v>
          </cell>
        </row>
        <row r="1938">
          <cell r="A1938">
            <v>121509</v>
          </cell>
        </row>
        <row r="1939">
          <cell r="A1939">
            <v>121512</v>
          </cell>
        </row>
        <row r="1940">
          <cell r="A1940">
            <v>121513</v>
          </cell>
        </row>
        <row r="1941">
          <cell r="A1941">
            <v>121525</v>
          </cell>
        </row>
        <row r="1942">
          <cell r="A1942">
            <v>121529</v>
          </cell>
        </row>
        <row r="1943">
          <cell r="A1943">
            <v>121536</v>
          </cell>
        </row>
        <row r="1944">
          <cell r="A1944">
            <v>121537</v>
          </cell>
        </row>
        <row r="1945">
          <cell r="A1945">
            <v>121555</v>
          </cell>
        </row>
        <row r="1946">
          <cell r="A1946">
            <v>121564</v>
          </cell>
        </row>
        <row r="1947">
          <cell r="A1947">
            <v>121565</v>
          </cell>
        </row>
        <row r="1948">
          <cell r="A1948">
            <v>121566</v>
          </cell>
        </row>
        <row r="1949">
          <cell r="A1949">
            <v>121569</v>
          </cell>
        </row>
        <row r="1950">
          <cell r="A1950">
            <v>121573</v>
          </cell>
        </row>
        <row r="1951">
          <cell r="A1951">
            <v>121576</v>
          </cell>
        </row>
        <row r="1952">
          <cell r="A1952">
            <v>121584</v>
          </cell>
        </row>
        <row r="1953">
          <cell r="A1953">
            <v>121595</v>
          </cell>
        </row>
        <row r="1954">
          <cell r="A1954">
            <v>121604</v>
          </cell>
        </row>
        <row r="1955">
          <cell r="A1955">
            <v>121605</v>
          </cell>
        </row>
        <row r="1956">
          <cell r="A1956">
            <v>121606</v>
          </cell>
        </row>
        <row r="1957">
          <cell r="A1957">
            <v>121609</v>
          </cell>
        </row>
        <row r="1958">
          <cell r="A1958">
            <v>121611</v>
          </cell>
        </row>
        <row r="1959">
          <cell r="A1959">
            <v>121612</v>
          </cell>
        </row>
        <row r="1960">
          <cell r="A1960">
            <v>121616</v>
          </cell>
        </row>
        <row r="1961">
          <cell r="A1961">
            <v>121622</v>
          </cell>
        </row>
        <row r="1962">
          <cell r="A1962">
            <v>121624</v>
          </cell>
        </row>
        <row r="1963">
          <cell r="A1963">
            <v>121627</v>
          </cell>
        </row>
        <row r="1964">
          <cell r="A1964">
            <v>121631</v>
          </cell>
        </row>
        <row r="1965">
          <cell r="A1965">
            <v>121632</v>
          </cell>
        </row>
        <row r="1966">
          <cell r="A1966">
            <v>121633</v>
          </cell>
        </row>
        <row r="1967">
          <cell r="A1967">
            <v>121643</v>
          </cell>
        </row>
        <row r="1968">
          <cell r="A1968">
            <v>121647</v>
          </cell>
        </row>
        <row r="1969">
          <cell r="A1969">
            <v>121648</v>
          </cell>
        </row>
        <row r="1970">
          <cell r="A1970">
            <v>121651</v>
          </cell>
        </row>
        <row r="1971">
          <cell r="A1971">
            <v>121652</v>
          </cell>
        </row>
        <row r="1972">
          <cell r="A1972">
            <v>121655</v>
          </cell>
        </row>
        <row r="1973">
          <cell r="A1973">
            <v>121665</v>
          </cell>
        </row>
        <row r="1974">
          <cell r="A1974">
            <v>121668</v>
          </cell>
        </row>
        <row r="1975">
          <cell r="A1975">
            <v>121669</v>
          </cell>
        </row>
        <row r="1976">
          <cell r="A1976">
            <v>121670</v>
          </cell>
        </row>
        <row r="1977">
          <cell r="A1977">
            <v>121672</v>
          </cell>
        </row>
        <row r="1978">
          <cell r="A1978">
            <v>121673</v>
          </cell>
        </row>
        <row r="1979">
          <cell r="A1979">
            <v>121676</v>
          </cell>
        </row>
        <row r="1980">
          <cell r="A1980">
            <v>121681</v>
          </cell>
        </row>
        <row r="1981">
          <cell r="A1981">
            <v>121682</v>
          </cell>
        </row>
        <row r="1982">
          <cell r="A1982">
            <v>121692</v>
          </cell>
        </row>
        <row r="1983">
          <cell r="A1983">
            <v>121709</v>
          </cell>
        </row>
        <row r="1984">
          <cell r="A1984">
            <v>121710</v>
          </cell>
        </row>
        <row r="1985">
          <cell r="A1985">
            <v>121715</v>
          </cell>
        </row>
        <row r="1986">
          <cell r="A1986">
            <v>121719</v>
          </cell>
        </row>
        <row r="1987">
          <cell r="A1987">
            <v>121722</v>
          </cell>
        </row>
        <row r="1988">
          <cell r="A1988">
            <v>121724</v>
          </cell>
        </row>
        <row r="1989">
          <cell r="A1989">
            <v>121734</v>
          </cell>
        </row>
        <row r="1990">
          <cell r="A1990">
            <v>121737</v>
          </cell>
        </row>
        <row r="1991">
          <cell r="A1991">
            <v>121738</v>
          </cell>
        </row>
        <row r="1992">
          <cell r="A1992">
            <v>121739</v>
          </cell>
        </row>
        <row r="1993">
          <cell r="A1993">
            <v>121744</v>
          </cell>
        </row>
        <row r="1994">
          <cell r="A1994">
            <v>121747</v>
          </cell>
        </row>
        <row r="1995">
          <cell r="A1995">
            <v>121748</v>
          </cell>
        </row>
        <row r="1996">
          <cell r="A1996">
            <v>121754</v>
          </cell>
        </row>
        <row r="1997">
          <cell r="A1997">
            <v>121759</v>
          </cell>
        </row>
        <row r="1998">
          <cell r="A1998">
            <v>121761</v>
          </cell>
        </row>
        <row r="1999">
          <cell r="A1999">
            <v>121762</v>
          </cell>
        </row>
        <row r="2000">
          <cell r="A2000">
            <v>121773</v>
          </cell>
        </row>
        <row r="2001">
          <cell r="A2001">
            <v>121775</v>
          </cell>
        </row>
        <row r="2002">
          <cell r="A2002">
            <v>121777</v>
          </cell>
        </row>
        <row r="2003">
          <cell r="A2003">
            <v>121780</v>
          </cell>
        </row>
        <row r="2004">
          <cell r="A2004">
            <v>121787</v>
          </cell>
        </row>
        <row r="2005">
          <cell r="A2005">
            <v>121791</v>
          </cell>
        </row>
        <row r="2006">
          <cell r="A2006">
            <v>121794</v>
          </cell>
        </row>
        <row r="2007">
          <cell r="A2007">
            <v>121797</v>
          </cell>
        </row>
        <row r="2008">
          <cell r="A2008">
            <v>121799</v>
          </cell>
        </row>
        <row r="2009">
          <cell r="A2009">
            <v>121806</v>
          </cell>
        </row>
        <row r="2010">
          <cell r="A2010">
            <v>121821</v>
          </cell>
        </row>
        <row r="2011">
          <cell r="A2011">
            <v>121822</v>
          </cell>
        </row>
        <row r="2012">
          <cell r="A2012">
            <v>121834</v>
          </cell>
        </row>
        <row r="2013">
          <cell r="A2013">
            <v>121844</v>
          </cell>
        </row>
        <row r="2014">
          <cell r="A2014">
            <v>121845</v>
          </cell>
        </row>
        <row r="2015">
          <cell r="A2015">
            <v>121851</v>
          </cell>
        </row>
        <row r="2016">
          <cell r="A2016">
            <v>121856</v>
          </cell>
        </row>
        <row r="2017">
          <cell r="A2017">
            <v>121858</v>
          </cell>
        </row>
        <row r="2018">
          <cell r="A2018">
            <v>121861</v>
          </cell>
        </row>
        <row r="2019">
          <cell r="A2019">
            <v>121867</v>
          </cell>
        </row>
        <row r="2020">
          <cell r="A2020">
            <v>121873</v>
          </cell>
        </row>
        <row r="2021">
          <cell r="A2021">
            <v>121879</v>
          </cell>
        </row>
        <row r="2022">
          <cell r="A2022">
            <v>121882</v>
          </cell>
        </row>
        <row r="2023">
          <cell r="A2023">
            <v>121885</v>
          </cell>
        </row>
        <row r="2024">
          <cell r="A2024">
            <v>121897</v>
          </cell>
        </row>
        <row r="2025">
          <cell r="A2025">
            <v>121898</v>
          </cell>
        </row>
        <row r="2026">
          <cell r="A2026">
            <v>121901</v>
          </cell>
        </row>
        <row r="2027">
          <cell r="A2027">
            <v>121903</v>
          </cell>
        </row>
        <row r="2028">
          <cell r="A2028">
            <v>121905</v>
          </cell>
        </row>
        <row r="2029">
          <cell r="A2029">
            <v>121909</v>
          </cell>
        </row>
        <row r="2030">
          <cell r="A2030">
            <v>121910</v>
          </cell>
        </row>
        <row r="2031">
          <cell r="A2031">
            <v>121917</v>
          </cell>
        </row>
        <row r="2032">
          <cell r="A2032">
            <v>121919</v>
          </cell>
        </row>
        <row r="2033">
          <cell r="A2033">
            <v>121923</v>
          </cell>
        </row>
        <row r="2034">
          <cell r="A2034">
            <v>121927</v>
          </cell>
        </row>
        <row r="2035">
          <cell r="A2035">
            <v>121933</v>
          </cell>
        </row>
        <row r="2036">
          <cell r="A2036">
            <v>121936</v>
          </cell>
        </row>
        <row r="2037">
          <cell r="A2037">
            <v>121939</v>
          </cell>
        </row>
        <row r="2038">
          <cell r="A2038">
            <v>121941</v>
          </cell>
        </row>
        <row r="2039">
          <cell r="A2039">
            <v>121949</v>
          </cell>
        </row>
        <row r="2040">
          <cell r="A2040">
            <v>121950</v>
          </cell>
        </row>
        <row r="2041">
          <cell r="A2041">
            <v>121957</v>
          </cell>
        </row>
        <row r="2042">
          <cell r="A2042">
            <v>121960</v>
          </cell>
        </row>
        <row r="2043">
          <cell r="A2043">
            <v>121962</v>
          </cell>
        </row>
        <row r="2044">
          <cell r="A2044">
            <v>121966</v>
          </cell>
        </row>
        <row r="2045">
          <cell r="A2045">
            <v>121968</v>
          </cell>
        </row>
        <row r="2046">
          <cell r="A2046">
            <v>121972</v>
          </cell>
        </row>
        <row r="2047">
          <cell r="A2047">
            <v>121980</v>
          </cell>
        </row>
        <row r="2048">
          <cell r="A2048">
            <v>121982</v>
          </cell>
        </row>
        <row r="2049">
          <cell r="A2049">
            <v>121983</v>
          </cell>
        </row>
        <row r="2050">
          <cell r="A2050">
            <v>121985</v>
          </cell>
        </row>
        <row r="2051">
          <cell r="A2051">
            <v>121989</v>
          </cell>
        </row>
        <row r="2052">
          <cell r="A2052">
            <v>122002</v>
          </cell>
        </row>
        <row r="2053">
          <cell r="A2053">
            <v>122011</v>
          </cell>
        </row>
        <row r="2054">
          <cell r="A2054">
            <v>122017</v>
          </cell>
        </row>
        <row r="2055">
          <cell r="A2055">
            <v>122018</v>
          </cell>
        </row>
        <row r="2056">
          <cell r="A2056">
            <v>122032</v>
          </cell>
        </row>
        <row r="2057">
          <cell r="A2057">
            <v>122033</v>
          </cell>
        </row>
        <row r="2058">
          <cell r="A2058">
            <v>122046</v>
          </cell>
        </row>
        <row r="2059">
          <cell r="A2059">
            <v>122048</v>
          </cell>
        </row>
        <row r="2060">
          <cell r="A2060">
            <v>122054</v>
          </cell>
        </row>
        <row r="2061">
          <cell r="A2061">
            <v>122060</v>
          </cell>
        </row>
        <row r="2062">
          <cell r="A2062">
            <v>122061</v>
          </cell>
        </row>
        <row r="2063">
          <cell r="A2063">
            <v>122062</v>
          </cell>
        </row>
        <row r="2064">
          <cell r="A2064">
            <v>122064</v>
          </cell>
        </row>
        <row r="2065">
          <cell r="A2065">
            <v>122070</v>
          </cell>
        </row>
        <row r="2066">
          <cell r="A2066">
            <v>122071</v>
          </cell>
        </row>
        <row r="2067">
          <cell r="A2067">
            <v>122078</v>
          </cell>
        </row>
        <row r="2068">
          <cell r="A2068">
            <v>122079</v>
          </cell>
        </row>
        <row r="2069">
          <cell r="A2069">
            <v>122085</v>
          </cell>
        </row>
        <row r="2070">
          <cell r="A2070">
            <v>122086</v>
          </cell>
        </row>
        <row r="2071">
          <cell r="A2071">
            <v>122091</v>
          </cell>
        </row>
        <row r="2072">
          <cell r="A2072">
            <v>122092</v>
          </cell>
        </row>
        <row r="2073">
          <cell r="A2073">
            <v>122102</v>
          </cell>
        </row>
        <row r="2074">
          <cell r="A2074">
            <v>122111</v>
          </cell>
        </row>
        <row r="2075">
          <cell r="A2075">
            <v>122120</v>
          </cell>
        </row>
        <row r="2076">
          <cell r="A2076">
            <v>122126</v>
          </cell>
        </row>
        <row r="2077">
          <cell r="A2077">
            <v>122127</v>
          </cell>
        </row>
        <row r="2078">
          <cell r="A2078">
            <v>122128</v>
          </cell>
        </row>
        <row r="2079">
          <cell r="A2079">
            <v>122129</v>
          </cell>
        </row>
        <row r="2080">
          <cell r="A2080">
            <v>122135</v>
          </cell>
        </row>
        <row r="2081">
          <cell r="A2081">
            <v>122136</v>
          </cell>
        </row>
        <row r="2082">
          <cell r="A2082">
            <v>122137</v>
          </cell>
        </row>
        <row r="2083">
          <cell r="A2083">
            <v>122140</v>
          </cell>
        </row>
        <row r="2084">
          <cell r="A2084">
            <v>122143</v>
          </cell>
        </row>
        <row r="2085">
          <cell r="A2085">
            <v>122149</v>
          </cell>
        </row>
        <row r="2086">
          <cell r="A2086">
            <v>122151</v>
          </cell>
        </row>
        <row r="2087">
          <cell r="A2087">
            <v>122156</v>
          </cell>
        </row>
        <row r="2088">
          <cell r="A2088">
            <v>122167</v>
          </cell>
        </row>
        <row r="2089">
          <cell r="A2089">
            <v>122170</v>
          </cell>
        </row>
        <row r="2090">
          <cell r="A2090">
            <v>122179</v>
          </cell>
        </row>
        <row r="2091">
          <cell r="A2091">
            <v>122181</v>
          </cell>
        </row>
        <row r="2092">
          <cell r="A2092">
            <v>122188</v>
          </cell>
        </row>
        <row r="2093">
          <cell r="A2093">
            <v>122207</v>
          </cell>
        </row>
        <row r="2094">
          <cell r="A2094">
            <v>122211</v>
          </cell>
        </row>
        <row r="2095">
          <cell r="A2095">
            <v>122213</v>
          </cell>
        </row>
        <row r="2096">
          <cell r="A2096">
            <v>122218</v>
          </cell>
        </row>
        <row r="2097">
          <cell r="A2097">
            <v>122219</v>
          </cell>
        </row>
        <row r="2098">
          <cell r="A2098">
            <v>122223</v>
          </cell>
        </row>
        <row r="2099">
          <cell r="A2099">
            <v>122224</v>
          </cell>
        </row>
        <row r="2100">
          <cell r="A2100">
            <v>122225</v>
          </cell>
        </row>
        <row r="2101">
          <cell r="A2101">
            <v>122230</v>
          </cell>
        </row>
        <row r="2102">
          <cell r="A2102">
            <v>122233</v>
          </cell>
        </row>
        <row r="2103">
          <cell r="A2103">
            <v>122235</v>
          </cell>
        </row>
        <row r="2104">
          <cell r="A2104">
            <v>122239</v>
          </cell>
        </row>
        <row r="2105">
          <cell r="A2105">
            <v>122241</v>
          </cell>
        </row>
        <row r="2106">
          <cell r="A2106">
            <v>122247</v>
          </cell>
        </row>
        <row r="2107">
          <cell r="A2107">
            <v>122250</v>
          </cell>
        </row>
        <row r="2108">
          <cell r="A2108">
            <v>122257</v>
          </cell>
        </row>
        <row r="2109">
          <cell r="A2109">
            <v>122260</v>
          </cell>
        </row>
        <row r="2110">
          <cell r="A2110">
            <v>122270</v>
          </cell>
        </row>
        <row r="2111">
          <cell r="A2111">
            <v>122273</v>
          </cell>
        </row>
        <row r="2112">
          <cell r="A2112">
            <v>122282</v>
          </cell>
        </row>
        <row r="2113">
          <cell r="A2113">
            <v>122296</v>
          </cell>
        </row>
        <row r="2114">
          <cell r="A2114">
            <v>122301</v>
          </cell>
        </row>
        <row r="2115">
          <cell r="A2115">
            <v>122316</v>
          </cell>
        </row>
        <row r="2116">
          <cell r="A2116">
            <v>122317</v>
          </cell>
        </row>
        <row r="2117">
          <cell r="A2117">
            <v>122320</v>
          </cell>
        </row>
        <row r="2118">
          <cell r="A2118">
            <v>122323</v>
          </cell>
        </row>
        <row r="2119">
          <cell r="A2119">
            <v>122343</v>
          </cell>
        </row>
        <row r="2120">
          <cell r="A2120">
            <v>122346</v>
          </cell>
        </row>
        <row r="2121">
          <cell r="A2121">
            <v>122348</v>
          </cell>
        </row>
        <row r="2122">
          <cell r="A2122">
            <v>122351</v>
          </cell>
        </row>
        <row r="2123">
          <cell r="A2123">
            <v>122357</v>
          </cell>
        </row>
        <row r="2124">
          <cell r="A2124">
            <v>122358</v>
          </cell>
        </row>
        <row r="2125">
          <cell r="A2125">
            <v>122364</v>
          </cell>
        </row>
        <row r="2126">
          <cell r="A2126">
            <v>122365</v>
          </cell>
        </row>
        <row r="2127">
          <cell r="A2127">
            <v>122369</v>
          </cell>
        </row>
        <row r="2128">
          <cell r="A2128">
            <v>122372</v>
          </cell>
        </row>
        <row r="2129">
          <cell r="A2129">
            <v>122376</v>
          </cell>
        </row>
        <row r="2130">
          <cell r="A2130">
            <v>122378</v>
          </cell>
        </row>
        <row r="2131">
          <cell r="A2131">
            <v>122380</v>
          </cell>
        </row>
        <row r="2132">
          <cell r="A2132">
            <v>122384</v>
          </cell>
        </row>
        <row r="2133">
          <cell r="A2133">
            <v>122385</v>
          </cell>
        </row>
        <row r="2134">
          <cell r="A2134">
            <v>122387</v>
          </cell>
        </row>
        <row r="2135">
          <cell r="A2135">
            <v>122391</v>
          </cell>
        </row>
        <row r="2136">
          <cell r="A2136">
            <v>122398</v>
          </cell>
        </row>
        <row r="2137">
          <cell r="A2137">
            <v>122408</v>
          </cell>
        </row>
        <row r="2138">
          <cell r="A2138">
            <v>122410</v>
          </cell>
        </row>
        <row r="2139">
          <cell r="A2139">
            <v>122412</v>
          </cell>
        </row>
        <row r="2140">
          <cell r="A2140">
            <v>122418</v>
          </cell>
        </row>
        <row r="2141">
          <cell r="A2141">
            <v>122421</v>
          </cell>
        </row>
        <row r="2142">
          <cell r="A2142">
            <v>122427</v>
          </cell>
        </row>
        <row r="2143">
          <cell r="A2143">
            <v>122429</v>
          </cell>
        </row>
        <row r="2144">
          <cell r="A2144">
            <v>122431</v>
          </cell>
        </row>
        <row r="2145">
          <cell r="A2145">
            <v>122432</v>
          </cell>
        </row>
        <row r="2146">
          <cell r="A2146">
            <v>122439</v>
          </cell>
        </row>
        <row r="2147">
          <cell r="A2147">
            <v>122441</v>
          </cell>
        </row>
        <row r="2148">
          <cell r="A2148">
            <v>122449</v>
          </cell>
        </row>
        <row r="2149">
          <cell r="A2149">
            <v>122460</v>
          </cell>
        </row>
        <row r="2150">
          <cell r="A2150">
            <v>122462</v>
          </cell>
        </row>
        <row r="2151">
          <cell r="A2151">
            <v>122463</v>
          </cell>
        </row>
        <row r="2152">
          <cell r="A2152">
            <v>122465</v>
          </cell>
        </row>
        <row r="2153">
          <cell r="A2153">
            <v>122466</v>
          </cell>
        </row>
        <row r="2154">
          <cell r="A2154">
            <v>122472</v>
          </cell>
        </row>
        <row r="2155">
          <cell r="A2155">
            <v>122476</v>
          </cell>
        </row>
        <row r="2156">
          <cell r="A2156">
            <v>122479</v>
          </cell>
        </row>
        <row r="2157">
          <cell r="A2157">
            <v>122484</v>
          </cell>
        </row>
        <row r="2158">
          <cell r="A2158">
            <v>122487</v>
          </cell>
        </row>
        <row r="2159">
          <cell r="A2159">
            <v>122489</v>
          </cell>
        </row>
        <row r="2160">
          <cell r="A2160">
            <v>122491</v>
          </cell>
        </row>
        <row r="2161">
          <cell r="A2161">
            <v>122494</v>
          </cell>
        </row>
        <row r="2162">
          <cell r="A2162">
            <v>122499</v>
          </cell>
        </row>
        <row r="2163">
          <cell r="A2163">
            <v>122500</v>
          </cell>
        </row>
        <row r="2164">
          <cell r="A2164">
            <v>122501</v>
          </cell>
        </row>
        <row r="2165">
          <cell r="A2165">
            <v>122504</v>
          </cell>
        </row>
        <row r="2166">
          <cell r="A2166">
            <v>122506</v>
          </cell>
        </row>
        <row r="2167">
          <cell r="A2167">
            <v>122508</v>
          </cell>
        </row>
        <row r="2168">
          <cell r="A2168">
            <v>122509</v>
          </cell>
        </row>
        <row r="2169">
          <cell r="A2169">
            <v>122511</v>
          </cell>
        </row>
        <row r="2170">
          <cell r="A2170">
            <v>122512</v>
          </cell>
        </row>
        <row r="2171">
          <cell r="A2171">
            <v>122513</v>
          </cell>
        </row>
        <row r="2172">
          <cell r="A2172">
            <v>122514</v>
          </cell>
        </row>
        <row r="2173">
          <cell r="A2173">
            <v>122515</v>
          </cell>
        </row>
        <row r="2174">
          <cell r="A2174">
            <v>122520</v>
          </cell>
        </row>
        <row r="2175">
          <cell r="A2175">
            <v>122521</v>
          </cell>
        </row>
        <row r="2176">
          <cell r="A2176">
            <v>122528</v>
          </cell>
        </row>
        <row r="2177">
          <cell r="A2177">
            <v>122530</v>
          </cell>
        </row>
        <row r="2178">
          <cell r="A2178">
            <v>122531</v>
          </cell>
        </row>
        <row r="2179">
          <cell r="A2179">
            <v>122533</v>
          </cell>
        </row>
        <row r="2180">
          <cell r="A2180">
            <v>122535</v>
          </cell>
        </row>
        <row r="2181">
          <cell r="A2181">
            <v>122537</v>
          </cell>
        </row>
        <row r="2182">
          <cell r="A2182">
            <v>122539</v>
          </cell>
        </row>
        <row r="2183">
          <cell r="A2183">
            <v>122540</v>
          </cell>
        </row>
        <row r="2184">
          <cell r="A2184">
            <v>122543</v>
          </cell>
        </row>
        <row r="2185">
          <cell r="A2185">
            <v>122546</v>
          </cell>
        </row>
        <row r="2186">
          <cell r="A2186">
            <v>122547</v>
          </cell>
        </row>
        <row r="2187">
          <cell r="A2187">
            <v>122549</v>
          </cell>
        </row>
        <row r="2188">
          <cell r="A2188">
            <v>122551</v>
          </cell>
        </row>
        <row r="2189">
          <cell r="A2189">
            <v>122556</v>
          </cell>
        </row>
        <row r="2190">
          <cell r="A2190">
            <v>122557</v>
          </cell>
        </row>
        <row r="2191">
          <cell r="A2191">
            <v>122561</v>
          </cell>
        </row>
        <row r="2192">
          <cell r="A2192">
            <v>122563</v>
          </cell>
        </row>
        <row r="2193">
          <cell r="A2193">
            <v>122566</v>
          </cell>
        </row>
        <row r="2194">
          <cell r="A2194">
            <v>122568</v>
          </cell>
        </row>
        <row r="2195">
          <cell r="A2195">
            <v>122573</v>
          </cell>
        </row>
        <row r="2196">
          <cell r="A2196">
            <v>122575</v>
          </cell>
        </row>
        <row r="2197">
          <cell r="A2197">
            <v>122577</v>
          </cell>
        </row>
        <row r="2198">
          <cell r="A2198">
            <v>122588</v>
          </cell>
        </row>
        <row r="2199">
          <cell r="A2199">
            <v>122590</v>
          </cell>
        </row>
        <row r="2200">
          <cell r="A2200">
            <v>122597</v>
          </cell>
        </row>
        <row r="2201">
          <cell r="A2201">
            <v>122598</v>
          </cell>
        </row>
        <row r="2202">
          <cell r="A2202">
            <v>122599</v>
          </cell>
        </row>
        <row r="2203">
          <cell r="A2203">
            <v>122605</v>
          </cell>
        </row>
        <row r="2204">
          <cell r="A2204">
            <v>122611</v>
          </cell>
        </row>
        <row r="2205">
          <cell r="A2205">
            <v>122613</v>
          </cell>
        </row>
        <row r="2206">
          <cell r="A2206">
            <v>122616</v>
          </cell>
        </row>
        <row r="2207">
          <cell r="A2207">
            <v>122617</v>
          </cell>
        </row>
        <row r="2208">
          <cell r="A2208">
            <v>122621</v>
          </cell>
        </row>
        <row r="2209">
          <cell r="A2209">
            <v>122622</v>
          </cell>
        </row>
        <row r="2210">
          <cell r="A2210">
            <v>122624</v>
          </cell>
        </row>
        <row r="2211">
          <cell r="A2211">
            <v>122629</v>
          </cell>
        </row>
        <row r="2212">
          <cell r="A2212">
            <v>122630</v>
          </cell>
        </row>
        <row r="2213">
          <cell r="A2213">
            <v>122632</v>
          </cell>
        </row>
        <row r="2214">
          <cell r="A2214">
            <v>122639</v>
          </cell>
        </row>
        <row r="2215">
          <cell r="A2215">
            <v>122645</v>
          </cell>
        </row>
        <row r="2216">
          <cell r="A2216">
            <v>122648</v>
          </cell>
        </row>
        <row r="2217">
          <cell r="A2217">
            <v>122659</v>
          </cell>
        </row>
        <row r="2218">
          <cell r="A2218">
            <v>122667</v>
          </cell>
        </row>
        <row r="2219">
          <cell r="A2219">
            <v>122670</v>
          </cell>
        </row>
        <row r="2220">
          <cell r="A2220">
            <v>122675</v>
          </cell>
        </row>
        <row r="2221">
          <cell r="A2221">
            <v>122678</v>
          </cell>
        </row>
        <row r="2222">
          <cell r="A2222">
            <v>122681</v>
          </cell>
        </row>
        <row r="2223">
          <cell r="A2223">
            <v>122682</v>
          </cell>
        </row>
        <row r="2224">
          <cell r="A2224">
            <v>122684</v>
          </cell>
        </row>
        <row r="2225">
          <cell r="A2225">
            <v>122688</v>
          </cell>
        </row>
        <row r="2226">
          <cell r="A2226">
            <v>122691</v>
          </cell>
        </row>
        <row r="2227">
          <cell r="A2227">
            <v>122692</v>
          </cell>
        </row>
        <row r="2228">
          <cell r="A2228">
            <v>122696</v>
          </cell>
        </row>
        <row r="2229">
          <cell r="A2229">
            <v>122702</v>
          </cell>
        </row>
        <row r="2230">
          <cell r="A2230">
            <v>122703</v>
          </cell>
        </row>
        <row r="2231">
          <cell r="A2231">
            <v>122704</v>
          </cell>
        </row>
        <row r="2232">
          <cell r="A2232">
            <v>122707</v>
          </cell>
        </row>
        <row r="2233">
          <cell r="A2233">
            <v>122708</v>
          </cell>
        </row>
        <row r="2234">
          <cell r="A2234">
            <v>122712</v>
          </cell>
        </row>
        <row r="2235">
          <cell r="A2235">
            <v>122714</v>
          </cell>
        </row>
        <row r="2236">
          <cell r="A2236">
            <v>122720</v>
          </cell>
        </row>
        <row r="2237">
          <cell r="A2237">
            <v>122724</v>
          </cell>
        </row>
        <row r="2238">
          <cell r="A2238">
            <v>122727</v>
          </cell>
        </row>
        <row r="2239">
          <cell r="A2239">
            <v>122728</v>
          </cell>
        </row>
        <row r="2240">
          <cell r="A2240">
            <v>122735</v>
          </cell>
        </row>
        <row r="2241">
          <cell r="A2241">
            <v>122738</v>
          </cell>
        </row>
        <row r="2242">
          <cell r="A2242">
            <v>122745</v>
          </cell>
        </row>
        <row r="2243">
          <cell r="A2243">
            <v>122748</v>
          </cell>
        </row>
        <row r="2244">
          <cell r="A2244">
            <v>122751</v>
          </cell>
        </row>
        <row r="2245">
          <cell r="A2245">
            <v>122759</v>
          </cell>
        </row>
        <row r="2246">
          <cell r="A2246">
            <v>122763</v>
          </cell>
        </row>
        <row r="2247">
          <cell r="A2247">
            <v>122765</v>
          </cell>
        </row>
        <row r="2248">
          <cell r="A2248">
            <v>122767</v>
          </cell>
        </row>
        <row r="2249">
          <cell r="A2249">
            <v>122769</v>
          </cell>
        </row>
        <row r="2250">
          <cell r="A2250">
            <v>122770</v>
          </cell>
        </row>
        <row r="2251">
          <cell r="A2251">
            <v>122772</v>
          </cell>
        </row>
        <row r="2252">
          <cell r="A2252">
            <v>122773</v>
          </cell>
        </row>
        <row r="2253">
          <cell r="A2253">
            <v>122775</v>
          </cell>
        </row>
        <row r="2254">
          <cell r="A2254">
            <v>122776</v>
          </cell>
        </row>
        <row r="2255">
          <cell r="A2255">
            <v>122777</v>
          </cell>
        </row>
        <row r="2256">
          <cell r="A2256">
            <v>122780</v>
          </cell>
        </row>
        <row r="2257">
          <cell r="A2257">
            <v>122781</v>
          </cell>
        </row>
        <row r="2258">
          <cell r="A2258">
            <v>122785</v>
          </cell>
        </row>
        <row r="2259">
          <cell r="A2259">
            <v>122789</v>
          </cell>
        </row>
        <row r="2260">
          <cell r="A2260">
            <v>122792</v>
          </cell>
        </row>
        <row r="2261">
          <cell r="A2261">
            <v>122794</v>
          </cell>
        </row>
        <row r="2262">
          <cell r="A2262">
            <v>122795</v>
          </cell>
        </row>
        <row r="2263">
          <cell r="A2263">
            <v>122800</v>
          </cell>
        </row>
        <row r="2264">
          <cell r="A2264">
            <v>122801</v>
          </cell>
        </row>
        <row r="2265">
          <cell r="A2265">
            <v>122802</v>
          </cell>
        </row>
        <row r="2266">
          <cell r="A2266">
            <v>122804</v>
          </cell>
        </row>
        <row r="2267">
          <cell r="A2267">
            <v>122805</v>
          </cell>
        </row>
        <row r="2268">
          <cell r="A2268">
            <v>122806</v>
          </cell>
        </row>
        <row r="2269">
          <cell r="A2269">
            <v>122807</v>
          </cell>
        </row>
        <row r="2270">
          <cell r="A2270">
            <v>122810</v>
          </cell>
        </row>
        <row r="2271">
          <cell r="A2271">
            <v>122811</v>
          </cell>
        </row>
        <row r="2272">
          <cell r="A2272">
            <v>122815</v>
          </cell>
        </row>
        <row r="2273">
          <cell r="A2273">
            <v>122816</v>
          </cell>
        </row>
        <row r="2274">
          <cell r="A2274">
            <v>122817</v>
          </cell>
        </row>
        <row r="2275">
          <cell r="A2275">
            <v>122819</v>
          </cell>
        </row>
        <row r="2276">
          <cell r="A2276">
            <v>122824</v>
          </cell>
        </row>
        <row r="2277">
          <cell r="A2277">
            <v>122830</v>
          </cell>
        </row>
        <row r="2278">
          <cell r="A2278">
            <v>122832</v>
          </cell>
        </row>
        <row r="2279">
          <cell r="A2279">
            <v>122846</v>
          </cell>
        </row>
        <row r="2280">
          <cell r="A2280">
            <v>122849</v>
          </cell>
        </row>
        <row r="2281">
          <cell r="A2281">
            <v>122850</v>
          </cell>
        </row>
        <row r="2282">
          <cell r="A2282">
            <v>122851</v>
          </cell>
        </row>
        <row r="2283">
          <cell r="A2283">
            <v>122854</v>
          </cell>
        </row>
        <row r="2284">
          <cell r="A2284">
            <v>122860</v>
          </cell>
        </row>
        <row r="2285">
          <cell r="A2285">
            <v>122862</v>
          </cell>
        </row>
        <row r="2286">
          <cell r="A2286">
            <v>122863</v>
          </cell>
        </row>
        <row r="2287">
          <cell r="A2287">
            <v>122865</v>
          </cell>
        </row>
        <row r="2288">
          <cell r="A2288">
            <v>122868</v>
          </cell>
        </row>
        <row r="2289">
          <cell r="A2289">
            <v>122869</v>
          </cell>
        </row>
        <row r="2290">
          <cell r="A2290">
            <v>122874</v>
          </cell>
        </row>
        <row r="2291">
          <cell r="A2291">
            <v>122876</v>
          </cell>
        </row>
        <row r="2292">
          <cell r="A2292">
            <v>122878</v>
          </cell>
        </row>
        <row r="2293">
          <cell r="A2293">
            <v>122883</v>
          </cell>
        </row>
        <row r="2294">
          <cell r="A2294">
            <v>122888</v>
          </cell>
        </row>
        <row r="2295">
          <cell r="A2295">
            <v>122890</v>
          </cell>
        </row>
        <row r="2296">
          <cell r="A2296">
            <v>122893</v>
          </cell>
        </row>
        <row r="2297">
          <cell r="A2297">
            <v>122894</v>
          </cell>
        </row>
        <row r="2298">
          <cell r="A2298">
            <v>122898</v>
          </cell>
        </row>
        <row r="2299">
          <cell r="A2299">
            <v>122900</v>
          </cell>
        </row>
        <row r="2300">
          <cell r="A2300">
            <v>122903</v>
          </cell>
        </row>
        <row r="2301">
          <cell r="A2301">
            <v>122904</v>
          </cell>
        </row>
        <row r="2302">
          <cell r="A2302">
            <v>122910</v>
          </cell>
        </row>
        <row r="2303">
          <cell r="A2303">
            <v>122915</v>
          </cell>
        </row>
        <row r="2304">
          <cell r="A2304">
            <v>122928</v>
          </cell>
        </row>
        <row r="2305">
          <cell r="A2305">
            <v>122930</v>
          </cell>
        </row>
        <row r="2306">
          <cell r="A2306">
            <v>122932</v>
          </cell>
        </row>
        <row r="2307">
          <cell r="A2307">
            <v>122935</v>
          </cell>
        </row>
        <row r="2308">
          <cell r="A2308">
            <v>122937</v>
          </cell>
        </row>
        <row r="2309">
          <cell r="A2309">
            <v>122940</v>
          </cell>
        </row>
        <row r="2310">
          <cell r="A2310">
            <v>122942</v>
          </cell>
        </row>
        <row r="2311">
          <cell r="A2311">
            <v>122943</v>
          </cell>
        </row>
        <row r="2312">
          <cell r="A2312">
            <v>122948</v>
          </cell>
        </row>
        <row r="2313">
          <cell r="A2313">
            <v>122951</v>
          </cell>
        </row>
        <row r="2314">
          <cell r="A2314">
            <v>122955</v>
          </cell>
        </row>
        <row r="2315">
          <cell r="A2315">
            <v>122964</v>
          </cell>
        </row>
        <row r="2316">
          <cell r="A2316">
            <v>122969</v>
          </cell>
        </row>
        <row r="2317">
          <cell r="A2317">
            <v>122971</v>
          </cell>
        </row>
        <row r="2318">
          <cell r="A2318">
            <v>122974</v>
          </cell>
        </row>
        <row r="2319">
          <cell r="A2319">
            <v>122984</v>
          </cell>
        </row>
        <row r="2320">
          <cell r="A2320">
            <v>122986</v>
          </cell>
        </row>
        <row r="2321">
          <cell r="A2321">
            <v>122989</v>
          </cell>
        </row>
        <row r="2322">
          <cell r="A2322">
            <v>122990</v>
          </cell>
        </row>
        <row r="2323">
          <cell r="A2323">
            <v>122991</v>
          </cell>
        </row>
        <row r="2324">
          <cell r="A2324">
            <v>122992</v>
          </cell>
        </row>
        <row r="2325">
          <cell r="A2325">
            <v>122996</v>
          </cell>
        </row>
        <row r="2326">
          <cell r="A2326">
            <v>122998</v>
          </cell>
        </row>
        <row r="2327">
          <cell r="A2327">
            <v>123003</v>
          </cell>
        </row>
        <row r="2328">
          <cell r="A2328">
            <v>123005</v>
          </cell>
        </row>
        <row r="2329">
          <cell r="A2329">
            <v>123006</v>
          </cell>
        </row>
        <row r="2330">
          <cell r="A2330">
            <v>123010</v>
          </cell>
        </row>
        <row r="2331">
          <cell r="A2331">
            <v>123014</v>
          </cell>
        </row>
        <row r="2332">
          <cell r="A2332">
            <v>123015</v>
          </cell>
        </row>
        <row r="2333">
          <cell r="A2333">
            <v>123017</v>
          </cell>
        </row>
        <row r="2334">
          <cell r="A2334">
            <v>123018</v>
          </cell>
        </row>
        <row r="2335">
          <cell r="A2335">
            <v>123019</v>
          </cell>
        </row>
        <row r="2336">
          <cell r="A2336">
            <v>123020</v>
          </cell>
        </row>
        <row r="2337">
          <cell r="A2337">
            <v>123025</v>
          </cell>
        </row>
        <row r="2338">
          <cell r="A2338">
            <v>123032</v>
          </cell>
        </row>
        <row r="2339">
          <cell r="A2339">
            <v>123035</v>
          </cell>
        </row>
        <row r="2340">
          <cell r="A2340">
            <v>123039</v>
          </cell>
        </row>
        <row r="2341">
          <cell r="A2341">
            <v>123042</v>
          </cell>
        </row>
        <row r="2342">
          <cell r="A2342">
            <v>123044</v>
          </cell>
        </row>
        <row r="2343">
          <cell r="A2343">
            <v>123046</v>
          </cell>
        </row>
        <row r="2344">
          <cell r="A2344">
            <v>123047</v>
          </cell>
        </row>
        <row r="2345">
          <cell r="A2345">
            <v>123051</v>
          </cell>
        </row>
        <row r="2346">
          <cell r="A2346">
            <v>123052</v>
          </cell>
        </row>
        <row r="2347">
          <cell r="A2347">
            <v>123056</v>
          </cell>
        </row>
        <row r="2348">
          <cell r="A2348">
            <v>123057</v>
          </cell>
        </row>
        <row r="2349">
          <cell r="A2349">
            <v>123059</v>
          </cell>
        </row>
        <row r="2350">
          <cell r="A2350">
            <v>123063</v>
          </cell>
        </row>
        <row r="2351">
          <cell r="A2351">
            <v>123075</v>
          </cell>
        </row>
        <row r="2352">
          <cell r="A2352">
            <v>123078</v>
          </cell>
        </row>
        <row r="2353">
          <cell r="A2353">
            <v>123079</v>
          </cell>
        </row>
        <row r="2354">
          <cell r="A2354">
            <v>123081</v>
          </cell>
        </row>
        <row r="2355">
          <cell r="A2355">
            <v>123082</v>
          </cell>
        </row>
        <row r="2356">
          <cell r="A2356">
            <v>123083</v>
          </cell>
        </row>
        <row r="2357">
          <cell r="A2357">
            <v>123084</v>
          </cell>
        </row>
        <row r="2358">
          <cell r="A2358">
            <v>123088</v>
          </cell>
        </row>
        <row r="2359">
          <cell r="A2359">
            <v>123090</v>
          </cell>
        </row>
        <row r="2360">
          <cell r="A2360">
            <v>123092</v>
          </cell>
        </row>
        <row r="2361">
          <cell r="A2361">
            <v>123093</v>
          </cell>
        </row>
        <row r="2362">
          <cell r="A2362">
            <v>123095</v>
          </cell>
        </row>
        <row r="2363">
          <cell r="A2363">
            <v>123096</v>
          </cell>
        </row>
        <row r="2364">
          <cell r="A2364">
            <v>123097</v>
          </cell>
        </row>
        <row r="2365">
          <cell r="A2365">
            <v>123106</v>
          </cell>
        </row>
        <row r="2366">
          <cell r="A2366">
            <v>123107</v>
          </cell>
        </row>
        <row r="2367">
          <cell r="A2367">
            <v>123108</v>
          </cell>
        </row>
        <row r="2368">
          <cell r="A2368">
            <v>123113</v>
          </cell>
        </row>
        <row r="2369">
          <cell r="A2369">
            <v>123117</v>
          </cell>
        </row>
        <row r="2370">
          <cell r="A2370">
            <v>123119</v>
          </cell>
        </row>
        <row r="2371">
          <cell r="A2371">
            <v>123120</v>
          </cell>
        </row>
        <row r="2372">
          <cell r="A2372">
            <v>123121</v>
          </cell>
        </row>
        <row r="2373">
          <cell r="A2373">
            <v>123123</v>
          </cell>
        </row>
        <row r="2374">
          <cell r="A2374">
            <v>123124</v>
          </cell>
        </row>
        <row r="2375">
          <cell r="A2375">
            <v>123126</v>
          </cell>
        </row>
        <row r="2376">
          <cell r="A2376">
            <v>123132</v>
          </cell>
        </row>
        <row r="2377">
          <cell r="A2377">
            <v>123134</v>
          </cell>
        </row>
        <row r="2378">
          <cell r="A2378">
            <v>123136</v>
          </cell>
        </row>
        <row r="2379">
          <cell r="A2379">
            <v>123137</v>
          </cell>
        </row>
        <row r="2380">
          <cell r="A2380">
            <v>123142</v>
          </cell>
        </row>
        <row r="2381">
          <cell r="A2381">
            <v>123143</v>
          </cell>
        </row>
        <row r="2382">
          <cell r="A2382">
            <v>123147</v>
          </cell>
        </row>
        <row r="2383">
          <cell r="A2383">
            <v>123148</v>
          </cell>
        </row>
        <row r="2384">
          <cell r="A2384">
            <v>123149</v>
          </cell>
        </row>
        <row r="2385">
          <cell r="A2385">
            <v>123153</v>
          </cell>
        </row>
        <row r="2386">
          <cell r="A2386">
            <v>123154</v>
          </cell>
        </row>
        <row r="2387">
          <cell r="A2387">
            <v>123155</v>
          </cell>
        </row>
        <row r="2388">
          <cell r="A2388">
            <v>123162</v>
          </cell>
        </row>
        <row r="2389">
          <cell r="A2389">
            <v>123166</v>
          </cell>
        </row>
        <row r="2390">
          <cell r="A2390">
            <v>123167</v>
          </cell>
        </row>
        <row r="2391">
          <cell r="A2391">
            <v>123169</v>
          </cell>
        </row>
        <row r="2392">
          <cell r="A2392">
            <v>123174</v>
          </cell>
        </row>
        <row r="2393">
          <cell r="A2393">
            <v>123175</v>
          </cell>
        </row>
        <row r="2394">
          <cell r="A2394">
            <v>123181</v>
          </cell>
        </row>
        <row r="2395">
          <cell r="A2395">
            <v>123183</v>
          </cell>
        </row>
        <row r="2396">
          <cell r="A2396">
            <v>123184</v>
          </cell>
        </row>
        <row r="2397">
          <cell r="A2397">
            <v>123190</v>
          </cell>
        </row>
        <row r="2398">
          <cell r="A2398">
            <v>123191</v>
          </cell>
        </row>
        <row r="2399">
          <cell r="A2399">
            <v>123192</v>
          </cell>
        </row>
        <row r="2400">
          <cell r="A2400">
            <v>123199</v>
          </cell>
        </row>
        <row r="2401">
          <cell r="A2401">
            <v>123200</v>
          </cell>
        </row>
        <row r="2402">
          <cell r="A2402">
            <v>123202</v>
          </cell>
        </row>
        <row r="2403">
          <cell r="A2403">
            <v>123205</v>
          </cell>
        </row>
        <row r="2404">
          <cell r="A2404">
            <v>123208</v>
          </cell>
        </row>
        <row r="2405">
          <cell r="A2405">
            <v>123209</v>
          </cell>
        </row>
        <row r="2406">
          <cell r="A2406">
            <v>123217</v>
          </cell>
        </row>
        <row r="2407">
          <cell r="A2407">
            <v>123220</v>
          </cell>
        </row>
        <row r="2408">
          <cell r="A2408">
            <v>123221</v>
          </cell>
        </row>
        <row r="2409">
          <cell r="A2409">
            <v>123224</v>
          </cell>
        </row>
        <row r="2410">
          <cell r="A2410">
            <v>123225</v>
          </cell>
        </row>
        <row r="2411">
          <cell r="A2411">
            <v>123229</v>
          </cell>
        </row>
        <row r="2412">
          <cell r="A2412">
            <v>123230</v>
          </cell>
        </row>
        <row r="2413">
          <cell r="A2413">
            <v>123231</v>
          </cell>
        </row>
        <row r="2414">
          <cell r="A2414">
            <v>123233</v>
          </cell>
        </row>
        <row r="2415">
          <cell r="A2415">
            <v>123236</v>
          </cell>
        </row>
        <row r="2416">
          <cell r="A2416">
            <v>123238</v>
          </cell>
        </row>
        <row r="2417">
          <cell r="A2417">
            <v>123242</v>
          </cell>
        </row>
        <row r="2418">
          <cell r="A2418">
            <v>123254</v>
          </cell>
        </row>
        <row r="2419">
          <cell r="A2419">
            <v>123255</v>
          </cell>
        </row>
        <row r="2420">
          <cell r="A2420">
            <v>123256</v>
          </cell>
        </row>
        <row r="2421">
          <cell r="A2421">
            <v>123257</v>
          </cell>
        </row>
        <row r="2422">
          <cell r="A2422">
            <v>123259</v>
          </cell>
        </row>
        <row r="2423">
          <cell r="A2423">
            <v>123263</v>
          </cell>
        </row>
        <row r="2424">
          <cell r="A2424">
            <v>123267</v>
          </cell>
        </row>
        <row r="2425">
          <cell r="A2425">
            <v>123268</v>
          </cell>
        </row>
        <row r="2426">
          <cell r="A2426">
            <v>123270</v>
          </cell>
        </row>
        <row r="2427">
          <cell r="A2427">
            <v>123278</v>
          </cell>
        </row>
        <row r="2428">
          <cell r="A2428">
            <v>123281</v>
          </cell>
        </row>
        <row r="2429">
          <cell r="A2429">
            <v>123284</v>
          </cell>
        </row>
        <row r="2430">
          <cell r="A2430">
            <v>123287</v>
          </cell>
        </row>
        <row r="2431">
          <cell r="A2431">
            <v>123288</v>
          </cell>
        </row>
        <row r="2432">
          <cell r="A2432">
            <v>123289</v>
          </cell>
        </row>
        <row r="2433">
          <cell r="A2433">
            <v>123291</v>
          </cell>
        </row>
        <row r="2434">
          <cell r="A2434">
            <v>123292</v>
          </cell>
        </row>
        <row r="2435">
          <cell r="A2435">
            <v>123296</v>
          </cell>
        </row>
        <row r="2436">
          <cell r="A2436">
            <v>123297</v>
          </cell>
        </row>
        <row r="2437">
          <cell r="A2437">
            <v>123298</v>
          </cell>
        </row>
        <row r="2438">
          <cell r="A2438">
            <v>123299</v>
          </cell>
        </row>
        <row r="2439">
          <cell r="A2439">
            <v>123304</v>
          </cell>
        </row>
        <row r="2440">
          <cell r="A2440">
            <v>123305</v>
          </cell>
        </row>
        <row r="2441">
          <cell r="A2441">
            <v>123307</v>
          </cell>
        </row>
        <row r="2442">
          <cell r="A2442">
            <v>123319</v>
          </cell>
        </row>
        <row r="2443">
          <cell r="A2443">
            <v>123323</v>
          </cell>
        </row>
        <row r="2444">
          <cell r="A2444">
            <v>123326</v>
          </cell>
        </row>
        <row r="2445">
          <cell r="A2445">
            <v>123328</v>
          </cell>
        </row>
        <row r="2446">
          <cell r="A2446">
            <v>123337</v>
          </cell>
        </row>
        <row r="2447">
          <cell r="A2447">
            <v>123342</v>
          </cell>
        </row>
        <row r="2448">
          <cell r="A2448">
            <v>123345</v>
          </cell>
        </row>
        <row r="2449">
          <cell r="A2449">
            <v>123348</v>
          </cell>
        </row>
        <row r="2450">
          <cell r="A2450">
            <v>123353</v>
          </cell>
        </row>
        <row r="2451">
          <cell r="A2451">
            <v>123356</v>
          </cell>
        </row>
        <row r="2452">
          <cell r="A2452">
            <v>123360</v>
          </cell>
        </row>
        <row r="2453">
          <cell r="A2453">
            <v>123361</v>
          </cell>
        </row>
        <row r="2454">
          <cell r="A2454">
            <v>123365</v>
          </cell>
        </row>
        <row r="2455">
          <cell r="A2455">
            <v>123367</v>
          </cell>
        </row>
        <row r="2456">
          <cell r="A2456">
            <v>123369</v>
          </cell>
        </row>
        <row r="2457">
          <cell r="A2457">
            <v>123370</v>
          </cell>
        </row>
        <row r="2458">
          <cell r="A2458">
            <v>123371</v>
          </cell>
        </row>
        <row r="2459">
          <cell r="A2459">
            <v>123374</v>
          </cell>
        </row>
        <row r="2460">
          <cell r="A2460">
            <v>123375</v>
          </cell>
        </row>
        <row r="2461">
          <cell r="A2461">
            <v>123376</v>
          </cell>
        </row>
        <row r="2462">
          <cell r="A2462">
            <v>123378</v>
          </cell>
        </row>
        <row r="2463">
          <cell r="A2463">
            <v>123386</v>
          </cell>
        </row>
        <row r="2464">
          <cell r="A2464">
            <v>123387</v>
          </cell>
        </row>
        <row r="2465">
          <cell r="A2465">
            <v>123390</v>
          </cell>
        </row>
        <row r="2466">
          <cell r="A2466">
            <v>123393</v>
          </cell>
        </row>
        <row r="2467">
          <cell r="A2467">
            <v>123394</v>
          </cell>
        </row>
        <row r="2468">
          <cell r="A2468">
            <v>123395</v>
          </cell>
        </row>
        <row r="2469">
          <cell r="A2469">
            <v>123397</v>
          </cell>
        </row>
        <row r="2470">
          <cell r="A2470">
            <v>123400</v>
          </cell>
        </row>
        <row r="2471">
          <cell r="A2471">
            <v>123402</v>
          </cell>
        </row>
        <row r="2472">
          <cell r="A2472">
            <v>123403</v>
          </cell>
        </row>
        <row r="2473">
          <cell r="A2473">
            <v>123407</v>
          </cell>
        </row>
        <row r="2474">
          <cell r="A2474">
            <v>123408</v>
          </cell>
        </row>
        <row r="2475">
          <cell r="A2475">
            <v>123409</v>
          </cell>
        </row>
        <row r="2476">
          <cell r="A2476">
            <v>123415</v>
          </cell>
        </row>
        <row r="2477">
          <cell r="A2477">
            <v>123416</v>
          </cell>
        </row>
        <row r="2478">
          <cell r="A2478">
            <v>123418</v>
          </cell>
        </row>
        <row r="2479">
          <cell r="A2479">
            <v>123419</v>
          </cell>
        </row>
        <row r="2480">
          <cell r="A2480">
            <v>123421</v>
          </cell>
        </row>
        <row r="2481">
          <cell r="A2481">
            <v>123423</v>
          </cell>
        </row>
        <row r="2482">
          <cell r="A2482">
            <v>123424</v>
          </cell>
        </row>
        <row r="2483">
          <cell r="A2483">
            <v>123427</v>
          </cell>
        </row>
        <row r="2484">
          <cell r="A2484">
            <v>123428</v>
          </cell>
        </row>
        <row r="2485">
          <cell r="A2485">
            <v>123430</v>
          </cell>
        </row>
        <row r="2486">
          <cell r="A2486">
            <v>123431</v>
          </cell>
        </row>
        <row r="2487">
          <cell r="A2487">
            <v>123432</v>
          </cell>
        </row>
        <row r="2488">
          <cell r="A2488">
            <v>123436</v>
          </cell>
        </row>
        <row r="2489">
          <cell r="A2489">
            <v>123437</v>
          </cell>
        </row>
        <row r="2490">
          <cell r="A2490">
            <v>123438</v>
          </cell>
        </row>
        <row r="2491">
          <cell r="A2491">
            <v>123444</v>
          </cell>
        </row>
        <row r="2492">
          <cell r="A2492">
            <v>123445</v>
          </cell>
        </row>
        <row r="2493">
          <cell r="A2493">
            <v>123448</v>
          </cell>
        </row>
        <row r="2494">
          <cell r="A2494">
            <v>123449</v>
          </cell>
        </row>
        <row r="2495">
          <cell r="A2495">
            <v>123455</v>
          </cell>
        </row>
        <row r="2496">
          <cell r="A2496">
            <v>123458</v>
          </cell>
        </row>
        <row r="2497">
          <cell r="A2497">
            <v>123459</v>
          </cell>
        </row>
        <row r="2498">
          <cell r="A2498">
            <v>123460</v>
          </cell>
        </row>
        <row r="2499">
          <cell r="A2499">
            <v>123461</v>
          </cell>
        </row>
        <row r="2500">
          <cell r="A2500">
            <v>123463</v>
          </cell>
        </row>
        <row r="2501">
          <cell r="A2501">
            <v>123467</v>
          </cell>
        </row>
        <row r="2502">
          <cell r="A2502">
            <v>123470</v>
          </cell>
        </row>
        <row r="2503">
          <cell r="A2503">
            <v>123472</v>
          </cell>
        </row>
        <row r="2504">
          <cell r="A2504">
            <v>123474</v>
          </cell>
        </row>
        <row r="2505">
          <cell r="A2505">
            <v>123475</v>
          </cell>
        </row>
        <row r="2506">
          <cell r="A2506">
            <v>123481</v>
          </cell>
        </row>
        <row r="2507">
          <cell r="A2507">
            <v>123482</v>
          </cell>
        </row>
        <row r="2508">
          <cell r="A2508">
            <v>123483</v>
          </cell>
        </row>
        <row r="2509">
          <cell r="A2509">
            <v>123485</v>
          </cell>
        </row>
        <row r="2510">
          <cell r="A2510">
            <v>123487</v>
          </cell>
        </row>
        <row r="2511">
          <cell r="A2511">
            <v>123488</v>
          </cell>
        </row>
        <row r="2512">
          <cell r="A2512">
            <v>123489</v>
          </cell>
        </row>
        <row r="2513">
          <cell r="A2513">
            <v>123490</v>
          </cell>
        </row>
        <row r="2514">
          <cell r="A2514">
            <v>123496</v>
          </cell>
        </row>
        <row r="2515">
          <cell r="A2515">
            <v>123501</v>
          </cell>
        </row>
        <row r="2516">
          <cell r="A2516">
            <v>123502</v>
          </cell>
        </row>
        <row r="2517">
          <cell r="A2517">
            <v>123505</v>
          </cell>
        </row>
        <row r="2518">
          <cell r="A2518">
            <v>123508</v>
          </cell>
        </row>
        <row r="2519">
          <cell r="A2519">
            <v>123509</v>
          </cell>
        </row>
        <row r="2520">
          <cell r="A2520">
            <v>123510</v>
          </cell>
        </row>
        <row r="2521">
          <cell r="A2521">
            <v>123511</v>
          </cell>
        </row>
        <row r="2522">
          <cell r="A2522">
            <v>123513</v>
          </cell>
        </row>
        <row r="2523">
          <cell r="A2523">
            <v>123514</v>
          </cell>
        </row>
        <row r="2524">
          <cell r="A2524">
            <v>123519</v>
          </cell>
        </row>
        <row r="2525">
          <cell r="A2525">
            <v>123522</v>
          </cell>
        </row>
        <row r="2526">
          <cell r="A2526">
            <v>123523</v>
          </cell>
        </row>
        <row r="2527">
          <cell r="A2527">
            <v>123524</v>
          </cell>
        </row>
        <row r="2528">
          <cell r="A2528">
            <v>123526</v>
          </cell>
        </row>
        <row r="2529">
          <cell r="A2529">
            <v>123528</v>
          </cell>
        </row>
        <row r="2530">
          <cell r="A2530">
            <v>123529</v>
          </cell>
        </row>
        <row r="2531">
          <cell r="A2531">
            <v>123533</v>
          </cell>
        </row>
        <row r="2532">
          <cell r="A2532">
            <v>123534</v>
          </cell>
        </row>
        <row r="2533">
          <cell r="A2533">
            <v>123539</v>
          </cell>
        </row>
        <row r="2534">
          <cell r="A2534">
            <v>123546</v>
          </cell>
        </row>
        <row r="2535">
          <cell r="A2535">
            <v>123547</v>
          </cell>
        </row>
        <row r="2536">
          <cell r="A2536">
            <v>123551</v>
          </cell>
        </row>
        <row r="2537">
          <cell r="A2537">
            <v>123553</v>
          </cell>
        </row>
        <row r="2538">
          <cell r="A2538">
            <v>123554</v>
          </cell>
        </row>
        <row r="2539">
          <cell r="A2539">
            <v>123555</v>
          </cell>
        </row>
        <row r="2540">
          <cell r="A2540">
            <v>123556</v>
          </cell>
        </row>
        <row r="2541">
          <cell r="A2541">
            <v>123558</v>
          </cell>
        </row>
        <row r="2542">
          <cell r="A2542">
            <v>123560</v>
          </cell>
        </row>
        <row r="2543">
          <cell r="A2543">
            <v>123562</v>
          </cell>
        </row>
        <row r="2544">
          <cell r="A2544">
            <v>123565</v>
          </cell>
        </row>
        <row r="2545">
          <cell r="A2545">
            <v>123566</v>
          </cell>
        </row>
        <row r="2546">
          <cell r="A2546">
            <v>123568</v>
          </cell>
        </row>
        <row r="2547">
          <cell r="A2547">
            <v>123572</v>
          </cell>
        </row>
        <row r="2548">
          <cell r="A2548">
            <v>123573</v>
          </cell>
        </row>
        <row r="2549">
          <cell r="A2549">
            <v>123575</v>
          </cell>
        </row>
        <row r="2550">
          <cell r="A2550">
            <v>123576</v>
          </cell>
        </row>
        <row r="2551">
          <cell r="A2551">
            <v>123577</v>
          </cell>
        </row>
        <row r="2552">
          <cell r="A2552">
            <v>123582</v>
          </cell>
        </row>
        <row r="2553">
          <cell r="A2553">
            <v>123583</v>
          </cell>
        </row>
        <row r="2554">
          <cell r="A2554">
            <v>123584</v>
          </cell>
        </row>
        <row r="2555">
          <cell r="A2555">
            <v>123586</v>
          </cell>
        </row>
        <row r="2556">
          <cell r="A2556">
            <v>123591</v>
          </cell>
        </row>
        <row r="2557">
          <cell r="A2557">
            <v>123600</v>
          </cell>
        </row>
        <row r="2558">
          <cell r="A2558">
            <v>123604</v>
          </cell>
        </row>
        <row r="2559">
          <cell r="A2559">
            <v>123611</v>
          </cell>
        </row>
        <row r="2560">
          <cell r="A2560">
            <v>123612</v>
          </cell>
        </row>
        <row r="2561">
          <cell r="A2561">
            <v>123613</v>
          </cell>
        </row>
        <row r="2562">
          <cell r="A2562">
            <v>123616</v>
          </cell>
        </row>
        <row r="2563">
          <cell r="A2563">
            <v>123620</v>
          </cell>
        </row>
        <row r="2564">
          <cell r="A2564">
            <v>123622</v>
          </cell>
        </row>
        <row r="2565">
          <cell r="A2565">
            <v>123627</v>
          </cell>
        </row>
        <row r="2566">
          <cell r="A2566">
            <v>123630</v>
          </cell>
        </row>
        <row r="2567">
          <cell r="A2567">
            <v>123633</v>
          </cell>
        </row>
        <row r="2568">
          <cell r="A2568">
            <v>123637</v>
          </cell>
        </row>
        <row r="2569">
          <cell r="A2569">
            <v>123638</v>
          </cell>
        </row>
        <row r="2570">
          <cell r="A2570">
            <v>123640</v>
          </cell>
        </row>
        <row r="2571">
          <cell r="A2571">
            <v>123643</v>
          </cell>
        </row>
        <row r="2572">
          <cell r="A2572">
            <v>123644</v>
          </cell>
        </row>
        <row r="2573">
          <cell r="A2573">
            <v>123645</v>
          </cell>
        </row>
        <row r="2574">
          <cell r="A2574">
            <v>123646</v>
          </cell>
        </row>
        <row r="2575">
          <cell r="A2575">
            <v>123648</v>
          </cell>
        </row>
        <row r="2576">
          <cell r="A2576">
            <v>123649</v>
          </cell>
        </row>
        <row r="2577">
          <cell r="A2577">
            <v>123650</v>
          </cell>
        </row>
        <row r="2578">
          <cell r="A2578">
            <v>123651</v>
          </cell>
        </row>
        <row r="2579">
          <cell r="A2579">
            <v>123653</v>
          </cell>
        </row>
        <row r="2580">
          <cell r="A2580">
            <v>123654</v>
          </cell>
        </row>
        <row r="2581">
          <cell r="A2581">
            <v>123655</v>
          </cell>
        </row>
        <row r="2582">
          <cell r="A2582">
            <v>123657</v>
          </cell>
        </row>
        <row r="2583">
          <cell r="A2583">
            <v>123659</v>
          </cell>
        </row>
        <row r="2584">
          <cell r="A2584">
            <v>123660</v>
          </cell>
        </row>
        <row r="2585">
          <cell r="A2585">
            <v>123661</v>
          </cell>
        </row>
        <row r="2586">
          <cell r="A2586">
            <v>123662</v>
          </cell>
        </row>
        <row r="2587">
          <cell r="A2587">
            <v>123668</v>
          </cell>
        </row>
        <row r="2588">
          <cell r="A2588">
            <v>123671</v>
          </cell>
        </row>
        <row r="2589">
          <cell r="A2589">
            <v>123673</v>
          </cell>
        </row>
        <row r="2590">
          <cell r="A2590">
            <v>123677</v>
          </cell>
        </row>
        <row r="2591">
          <cell r="A2591">
            <v>123678</v>
          </cell>
        </row>
        <row r="2592">
          <cell r="A2592">
            <v>123680</v>
          </cell>
        </row>
        <row r="2593">
          <cell r="A2593">
            <v>123682</v>
          </cell>
        </row>
        <row r="2594">
          <cell r="A2594">
            <v>123683</v>
          </cell>
        </row>
        <row r="2595">
          <cell r="A2595">
            <v>123684</v>
          </cell>
        </row>
        <row r="2596">
          <cell r="A2596">
            <v>123685</v>
          </cell>
        </row>
        <row r="2597">
          <cell r="A2597">
            <v>123686</v>
          </cell>
        </row>
        <row r="2598">
          <cell r="A2598">
            <v>123688</v>
          </cell>
        </row>
        <row r="2599">
          <cell r="A2599">
            <v>123689</v>
          </cell>
        </row>
        <row r="2600">
          <cell r="A2600">
            <v>123691</v>
          </cell>
        </row>
        <row r="2601">
          <cell r="A2601">
            <v>123692</v>
          </cell>
        </row>
        <row r="2602">
          <cell r="A2602">
            <v>123694</v>
          </cell>
        </row>
        <row r="2603">
          <cell r="A2603">
            <v>123695</v>
          </cell>
        </row>
        <row r="2604">
          <cell r="A2604">
            <v>123696</v>
          </cell>
        </row>
        <row r="2605">
          <cell r="A2605">
            <v>123699</v>
          </cell>
        </row>
        <row r="2606">
          <cell r="A2606">
            <v>123700</v>
          </cell>
        </row>
        <row r="2607">
          <cell r="A2607">
            <v>123701</v>
          </cell>
        </row>
        <row r="2608">
          <cell r="A2608">
            <v>123703</v>
          </cell>
        </row>
        <row r="2609">
          <cell r="A2609">
            <v>123706</v>
          </cell>
        </row>
        <row r="2610">
          <cell r="A2610">
            <v>123707</v>
          </cell>
        </row>
        <row r="2611">
          <cell r="A2611">
            <v>123708</v>
          </cell>
        </row>
        <row r="2612">
          <cell r="A2612">
            <v>123709</v>
          </cell>
        </row>
        <row r="2613">
          <cell r="A2613">
            <v>123711</v>
          </cell>
        </row>
        <row r="2614">
          <cell r="A2614">
            <v>123715</v>
          </cell>
        </row>
        <row r="2615">
          <cell r="A2615">
            <v>123721</v>
          </cell>
        </row>
        <row r="2616">
          <cell r="A2616">
            <v>123724</v>
          </cell>
        </row>
        <row r="2617">
          <cell r="A2617">
            <v>123725</v>
          </cell>
        </row>
        <row r="2618">
          <cell r="A2618">
            <v>123727</v>
          </cell>
        </row>
        <row r="2619">
          <cell r="A2619">
            <v>123729</v>
          </cell>
        </row>
        <row r="2620">
          <cell r="A2620">
            <v>123731</v>
          </cell>
        </row>
        <row r="2621">
          <cell r="A2621">
            <v>123732</v>
          </cell>
        </row>
        <row r="2622">
          <cell r="A2622">
            <v>123739</v>
          </cell>
        </row>
        <row r="2623">
          <cell r="A2623">
            <v>123740</v>
          </cell>
        </row>
        <row r="2624">
          <cell r="A2624">
            <v>123744</v>
          </cell>
        </row>
        <row r="2625">
          <cell r="A2625">
            <v>123745</v>
          </cell>
        </row>
        <row r="2626">
          <cell r="A2626">
            <v>123751</v>
          </cell>
        </row>
        <row r="2627">
          <cell r="A2627">
            <v>123753</v>
          </cell>
        </row>
        <row r="2628">
          <cell r="A2628">
            <v>123754</v>
          </cell>
        </row>
        <row r="2629">
          <cell r="A2629">
            <v>123755</v>
          </cell>
        </row>
        <row r="2630">
          <cell r="A2630">
            <v>123756</v>
          </cell>
        </row>
        <row r="2631">
          <cell r="A2631">
            <v>123757</v>
          </cell>
        </row>
        <row r="2632">
          <cell r="A2632">
            <v>123760</v>
          </cell>
        </row>
        <row r="2633">
          <cell r="A2633">
            <v>123761</v>
          </cell>
        </row>
        <row r="2634">
          <cell r="A2634">
            <v>123769</v>
          </cell>
        </row>
        <row r="2635">
          <cell r="A2635">
            <v>123770</v>
          </cell>
        </row>
        <row r="2636">
          <cell r="A2636">
            <v>123772</v>
          </cell>
        </row>
        <row r="2637">
          <cell r="A2637">
            <v>123775</v>
          </cell>
        </row>
        <row r="2638">
          <cell r="A2638">
            <v>123778</v>
          </cell>
        </row>
        <row r="2639">
          <cell r="A2639">
            <v>123780</v>
          </cell>
        </row>
        <row r="2640">
          <cell r="A2640">
            <v>123782</v>
          </cell>
        </row>
        <row r="2641">
          <cell r="A2641">
            <v>123783</v>
          </cell>
        </row>
        <row r="2642">
          <cell r="A2642">
            <v>123785</v>
          </cell>
        </row>
        <row r="2643">
          <cell r="A2643">
            <v>123786</v>
          </cell>
        </row>
        <row r="2644">
          <cell r="A2644">
            <v>123788</v>
          </cell>
        </row>
        <row r="2645">
          <cell r="A2645">
            <v>123789</v>
          </cell>
        </row>
        <row r="2646">
          <cell r="A2646">
            <v>123791</v>
          </cell>
        </row>
        <row r="2647">
          <cell r="A2647">
            <v>123796</v>
          </cell>
        </row>
        <row r="2648">
          <cell r="A2648">
            <v>123798</v>
          </cell>
        </row>
        <row r="2649">
          <cell r="A2649">
            <v>123800</v>
          </cell>
        </row>
        <row r="2650">
          <cell r="A2650">
            <v>123801</v>
          </cell>
        </row>
        <row r="2651">
          <cell r="A2651">
            <v>123804</v>
          </cell>
        </row>
        <row r="2652">
          <cell r="A2652">
            <v>123807</v>
          </cell>
        </row>
        <row r="2653">
          <cell r="A2653">
            <v>123808</v>
          </cell>
        </row>
        <row r="2654">
          <cell r="A2654">
            <v>123810</v>
          </cell>
        </row>
        <row r="2655">
          <cell r="A2655">
            <v>123815</v>
          </cell>
        </row>
        <row r="2656">
          <cell r="A2656">
            <v>123816</v>
          </cell>
        </row>
        <row r="2657">
          <cell r="A2657">
            <v>123817</v>
          </cell>
        </row>
        <row r="2658">
          <cell r="A2658">
            <v>123818</v>
          </cell>
        </row>
        <row r="2659">
          <cell r="A2659">
            <v>123820</v>
          </cell>
        </row>
        <row r="2660">
          <cell r="A2660">
            <v>123821</v>
          </cell>
        </row>
        <row r="2661">
          <cell r="A2661">
            <v>123824</v>
          </cell>
        </row>
        <row r="2662">
          <cell r="A2662">
            <v>123830</v>
          </cell>
        </row>
        <row r="2663">
          <cell r="A2663">
            <v>123832</v>
          </cell>
        </row>
        <row r="2664">
          <cell r="A2664">
            <v>123833</v>
          </cell>
        </row>
        <row r="2665">
          <cell r="A2665">
            <v>123838</v>
          </cell>
        </row>
        <row r="2666">
          <cell r="A2666">
            <v>123840</v>
          </cell>
        </row>
        <row r="2667">
          <cell r="A2667">
            <v>123841</v>
          </cell>
        </row>
        <row r="2668">
          <cell r="A2668">
            <v>123842</v>
          </cell>
        </row>
        <row r="2669">
          <cell r="A2669">
            <v>123843</v>
          </cell>
        </row>
        <row r="2670">
          <cell r="A2670">
            <v>123844</v>
          </cell>
        </row>
        <row r="2671">
          <cell r="A2671">
            <v>123846</v>
          </cell>
        </row>
        <row r="2672">
          <cell r="A2672">
            <v>123847</v>
          </cell>
        </row>
        <row r="2673">
          <cell r="A2673">
            <v>123848</v>
          </cell>
        </row>
        <row r="2674">
          <cell r="A2674">
            <v>123850</v>
          </cell>
        </row>
        <row r="2675">
          <cell r="A2675">
            <v>123852</v>
          </cell>
        </row>
        <row r="2676">
          <cell r="A2676">
            <v>123854</v>
          </cell>
        </row>
        <row r="2677">
          <cell r="A2677">
            <v>123855</v>
          </cell>
        </row>
        <row r="2678">
          <cell r="A2678">
            <v>123857</v>
          </cell>
        </row>
        <row r="2679">
          <cell r="A2679">
            <v>123859</v>
          </cell>
        </row>
        <row r="2680">
          <cell r="A2680">
            <v>123863</v>
          </cell>
        </row>
        <row r="2681">
          <cell r="A2681">
            <v>123865</v>
          </cell>
        </row>
        <row r="2682">
          <cell r="A2682">
            <v>123869</v>
          </cell>
        </row>
        <row r="2683">
          <cell r="A2683">
            <v>123870</v>
          </cell>
        </row>
        <row r="2684">
          <cell r="A2684">
            <v>123871</v>
          </cell>
        </row>
        <row r="2685">
          <cell r="A2685">
            <v>123876</v>
          </cell>
        </row>
        <row r="2686">
          <cell r="A2686">
            <v>123879</v>
          </cell>
        </row>
        <row r="2687">
          <cell r="A2687">
            <v>123880</v>
          </cell>
        </row>
        <row r="2688">
          <cell r="A2688">
            <v>123881</v>
          </cell>
        </row>
        <row r="2689">
          <cell r="A2689">
            <v>123882</v>
          </cell>
        </row>
        <row r="2690">
          <cell r="A2690">
            <v>123885</v>
          </cell>
        </row>
        <row r="2691">
          <cell r="A2691">
            <v>123887</v>
          </cell>
        </row>
        <row r="2692">
          <cell r="A2692">
            <v>123889</v>
          </cell>
        </row>
        <row r="2693">
          <cell r="A2693">
            <v>123890</v>
          </cell>
        </row>
        <row r="2694">
          <cell r="A2694">
            <v>123891</v>
          </cell>
        </row>
        <row r="2695">
          <cell r="A2695">
            <v>123892</v>
          </cell>
        </row>
        <row r="2696">
          <cell r="A2696">
            <v>123894</v>
          </cell>
        </row>
        <row r="2697">
          <cell r="A2697">
            <v>123896</v>
          </cell>
        </row>
        <row r="2698">
          <cell r="A2698">
            <v>123899</v>
          </cell>
        </row>
        <row r="2699">
          <cell r="A2699">
            <v>123902</v>
          </cell>
        </row>
        <row r="2700">
          <cell r="A2700">
            <v>123903</v>
          </cell>
        </row>
        <row r="2701">
          <cell r="A2701">
            <v>123904</v>
          </cell>
        </row>
        <row r="2702">
          <cell r="A2702">
            <v>123907</v>
          </cell>
        </row>
        <row r="2703">
          <cell r="A2703">
            <v>123909</v>
          </cell>
        </row>
        <row r="2704">
          <cell r="A2704">
            <v>123911</v>
          </cell>
        </row>
        <row r="2705">
          <cell r="A2705">
            <v>123912</v>
          </cell>
        </row>
        <row r="2706">
          <cell r="A2706">
            <v>123914</v>
          </cell>
        </row>
        <row r="2707">
          <cell r="A2707">
            <v>123920</v>
          </cell>
        </row>
        <row r="2708">
          <cell r="A2708">
            <v>123921</v>
          </cell>
        </row>
        <row r="2709">
          <cell r="A2709">
            <v>123922</v>
          </cell>
        </row>
        <row r="2710">
          <cell r="A2710">
            <v>123923</v>
          </cell>
        </row>
        <row r="2711">
          <cell r="A2711">
            <v>123924</v>
          </cell>
        </row>
        <row r="2712">
          <cell r="A2712">
            <v>123925</v>
          </cell>
        </row>
        <row r="2713">
          <cell r="A2713">
            <v>123929</v>
          </cell>
        </row>
        <row r="2714">
          <cell r="A2714">
            <v>123931</v>
          </cell>
        </row>
        <row r="2715">
          <cell r="A2715">
            <v>123932</v>
          </cell>
        </row>
        <row r="2716">
          <cell r="A2716">
            <v>123933</v>
          </cell>
        </row>
        <row r="2717">
          <cell r="A2717">
            <v>123934</v>
          </cell>
        </row>
        <row r="2718">
          <cell r="A2718">
            <v>123937</v>
          </cell>
        </row>
        <row r="2719">
          <cell r="A2719">
            <v>123938</v>
          </cell>
        </row>
        <row r="2720">
          <cell r="A2720">
            <v>123941</v>
          </cell>
        </row>
        <row r="2721">
          <cell r="A2721">
            <v>123943</v>
          </cell>
        </row>
        <row r="2722">
          <cell r="A2722">
            <v>123944</v>
          </cell>
        </row>
        <row r="2723">
          <cell r="A2723">
            <v>123945</v>
          </cell>
        </row>
        <row r="2724">
          <cell r="A2724">
            <v>123947</v>
          </cell>
        </row>
        <row r="2725">
          <cell r="A2725">
            <v>123950</v>
          </cell>
        </row>
        <row r="2726">
          <cell r="A2726">
            <v>123952</v>
          </cell>
        </row>
        <row r="2727">
          <cell r="A2727">
            <v>123953</v>
          </cell>
        </row>
        <row r="2728">
          <cell r="A2728">
            <v>123954</v>
          </cell>
        </row>
        <row r="2729">
          <cell r="A2729">
            <v>123955</v>
          </cell>
        </row>
        <row r="2730">
          <cell r="A2730">
            <v>123957</v>
          </cell>
        </row>
        <row r="2731">
          <cell r="A2731">
            <v>123958</v>
          </cell>
        </row>
        <row r="2732">
          <cell r="A2732">
            <v>123959</v>
          </cell>
        </row>
        <row r="2733">
          <cell r="A2733">
            <v>123960</v>
          </cell>
        </row>
        <row r="2734">
          <cell r="A2734">
            <v>123961</v>
          </cell>
        </row>
        <row r="2735">
          <cell r="A2735">
            <v>123962</v>
          </cell>
        </row>
        <row r="2736">
          <cell r="A2736">
            <v>123964</v>
          </cell>
        </row>
        <row r="2737">
          <cell r="A2737">
            <v>123965</v>
          </cell>
        </row>
        <row r="2738">
          <cell r="A2738">
            <v>123967</v>
          </cell>
        </row>
        <row r="2739">
          <cell r="A2739">
            <v>123968</v>
          </cell>
        </row>
        <row r="2740">
          <cell r="A2740">
            <v>123969</v>
          </cell>
        </row>
        <row r="2741">
          <cell r="A2741">
            <v>123970</v>
          </cell>
        </row>
        <row r="2742">
          <cell r="A2742">
            <v>123973</v>
          </cell>
        </row>
        <row r="2743">
          <cell r="A2743">
            <v>123975</v>
          </cell>
        </row>
        <row r="2744">
          <cell r="A2744">
            <v>123979</v>
          </cell>
        </row>
        <row r="2745">
          <cell r="A2745">
            <v>123980</v>
          </cell>
        </row>
        <row r="2746">
          <cell r="A2746">
            <v>123986</v>
          </cell>
        </row>
        <row r="2747">
          <cell r="A2747">
            <v>123987</v>
          </cell>
        </row>
        <row r="2748">
          <cell r="A2748">
            <v>123989</v>
          </cell>
        </row>
        <row r="2749">
          <cell r="A2749">
            <v>123993</v>
          </cell>
        </row>
        <row r="2750">
          <cell r="A2750">
            <v>123997</v>
          </cell>
        </row>
        <row r="2751">
          <cell r="A2751">
            <v>123998</v>
          </cell>
        </row>
        <row r="2752">
          <cell r="A2752">
            <v>123999</v>
          </cell>
        </row>
        <row r="2753">
          <cell r="A2753">
            <v>124002</v>
          </cell>
        </row>
        <row r="2754">
          <cell r="A2754">
            <v>124003</v>
          </cell>
        </row>
        <row r="2755">
          <cell r="A2755">
            <v>124004</v>
          </cell>
        </row>
        <row r="2756">
          <cell r="A2756">
            <v>124005</v>
          </cell>
        </row>
        <row r="2757">
          <cell r="A2757">
            <v>124008</v>
          </cell>
        </row>
        <row r="2758">
          <cell r="A2758">
            <v>124009</v>
          </cell>
        </row>
        <row r="2759">
          <cell r="A2759">
            <v>124010</v>
          </cell>
        </row>
        <row r="2760">
          <cell r="A2760">
            <v>124013</v>
          </cell>
        </row>
        <row r="2761">
          <cell r="A2761">
            <v>124015</v>
          </cell>
        </row>
        <row r="2762">
          <cell r="A2762">
            <v>124016</v>
          </cell>
        </row>
        <row r="2763">
          <cell r="A2763">
            <v>124020</v>
          </cell>
        </row>
        <row r="2764">
          <cell r="A2764">
            <v>124021</v>
          </cell>
        </row>
        <row r="2765">
          <cell r="A2765">
            <v>124026</v>
          </cell>
        </row>
        <row r="2766">
          <cell r="A2766">
            <v>124027</v>
          </cell>
        </row>
        <row r="2767">
          <cell r="A2767">
            <v>124028</v>
          </cell>
        </row>
        <row r="2768">
          <cell r="A2768">
            <v>124032</v>
          </cell>
        </row>
        <row r="2769">
          <cell r="A2769">
            <v>124036</v>
          </cell>
        </row>
        <row r="2770">
          <cell r="A2770">
            <v>124039</v>
          </cell>
        </row>
        <row r="2771">
          <cell r="A2771">
            <v>124042</v>
          </cell>
        </row>
        <row r="2772">
          <cell r="A2772">
            <v>124043</v>
          </cell>
        </row>
        <row r="2773">
          <cell r="A2773">
            <v>124044</v>
          </cell>
        </row>
        <row r="2774">
          <cell r="A2774">
            <v>124045</v>
          </cell>
        </row>
        <row r="2775">
          <cell r="A2775">
            <v>124050</v>
          </cell>
        </row>
        <row r="2776">
          <cell r="A2776">
            <v>124051</v>
          </cell>
        </row>
        <row r="2777">
          <cell r="A2777">
            <v>124053</v>
          </cell>
        </row>
        <row r="2778">
          <cell r="A2778">
            <v>124054</v>
          </cell>
        </row>
        <row r="2779">
          <cell r="A2779">
            <v>124055</v>
          </cell>
        </row>
        <row r="2780">
          <cell r="A2780">
            <v>124056</v>
          </cell>
        </row>
        <row r="2781">
          <cell r="A2781">
            <v>124057</v>
          </cell>
        </row>
        <row r="2782">
          <cell r="A2782">
            <v>124058</v>
          </cell>
        </row>
        <row r="2783">
          <cell r="A2783">
            <v>124059</v>
          </cell>
        </row>
        <row r="2784">
          <cell r="A2784">
            <v>124062</v>
          </cell>
        </row>
        <row r="2785">
          <cell r="A2785">
            <v>124065</v>
          </cell>
        </row>
        <row r="2786">
          <cell r="A2786">
            <v>124068</v>
          </cell>
        </row>
        <row r="2787">
          <cell r="A2787">
            <v>124069</v>
          </cell>
        </row>
        <row r="2788">
          <cell r="A2788">
            <v>124070</v>
          </cell>
        </row>
        <row r="2789">
          <cell r="A2789">
            <v>124071</v>
          </cell>
        </row>
        <row r="2790">
          <cell r="A2790">
            <v>124072</v>
          </cell>
        </row>
        <row r="2791">
          <cell r="A2791">
            <v>124073</v>
          </cell>
        </row>
        <row r="2792">
          <cell r="A2792">
            <v>124077</v>
          </cell>
        </row>
        <row r="2793">
          <cell r="A2793">
            <v>124078</v>
          </cell>
        </row>
        <row r="2794">
          <cell r="A2794">
            <v>124079</v>
          </cell>
        </row>
        <row r="2795">
          <cell r="A2795">
            <v>124084</v>
          </cell>
        </row>
        <row r="2796">
          <cell r="A2796">
            <v>124087</v>
          </cell>
        </row>
        <row r="2797">
          <cell r="A2797">
            <v>124088</v>
          </cell>
        </row>
        <row r="2798">
          <cell r="A2798">
            <v>124089</v>
          </cell>
        </row>
        <row r="2799">
          <cell r="A2799">
            <v>124090</v>
          </cell>
        </row>
        <row r="2800">
          <cell r="A2800">
            <v>124091</v>
          </cell>
        </row>
        <row r="2801">
          <cell r="A2801">
            <v>124093</v>
          </cell>
        </row>
        <row r="2802">
          <cell r="A2802">
            <v>124095</v>
          </cell>
        </row>
        <row r="2803">
          <cell r="A2803">
            <v>124096</v>
          </cell>
        </row>
        <row r="2804">
          <cell r="A2804">
            <v>124097</v>
          </cell>
        </row>
        <row r="2805">
          <cell r="A2805">
            <v>124098</v>
          </cell>
        </row>
        <row r="2806">
          <cell r="A2806">
            <v>124101</v>
          </cell>
        </row>
        <row r="2807">
          <cell r="A2807">
            <v>124102</v>
          </cell>
        </row>
        <row r="2808">
          <cell r="A2808">
            <v>124105</v>
          </cell>
        </row>
        <row r="2809">
          <cell r="A2809">
            <v>124109</v>
          </cell>
        </row>
        <row r="2810">
          <cell r="A2810">
            <v>124110</v>
          </cell>
        </row>
        <row r="2811">
          <cell r="A2811">
            <v>124112</v>
          </cell>
        </row>
        <row r="2812">
          <cell r="A2812">
            <v>124114</v>
          </cell>
        </row>
        <row r="2813">
          <cell r="A2813">
            <v>124115</v>
          </cell>
        </row>
        <row r="2814">
          <cell r="A2814">
            <v>124117</v>
          </cell>
        </row>
        <row r="2815">
          <cell r="A2815">
            <v>124119</v>
          </cell>
        </row>
        <row r="2816">
          <cell r="A2816">
            <v>124122</v>
          </cell>
        </row>
        <row r="2817">
          <cell r="A2817">
            <v>124124</v>
          </cell>
        </row>
        <row r="2818">
          <cell r="A2818">
            <v>124125</v>
          </cell>
        </row>
        <row r="2819">
          <cell r="A2819">
            <v>124127</v>
          </cell>
        </row>
        <row r="2820">
          <cell r="A2820">
            <v>124128</v>
          </cell>
        </row>
        <row r="2821">
          <cell r="A2821">
            <v>124129</v>
          </cell>
        </row>
        <row r="2822">
          <cell r="A2822">
            <v>124132</v>
          </cell>
        </row>
        <row r="2823">
          <cell r="A2823">
            <v>124133</v>
          </cell>
        </row>
        <row r="2824">
          <cell r="A2824">
            <v>124138</v>
          </cell>
        </row>
        <row r="2825">
          <cell r="A2825">
            <v>124141</v>
          </cell>
        </row>
        <row r="2826">
          <cell r="A2826">
            <v>124144</v>
          </cell>
        </row>
        <row r="2827">
          <cell r="A2827">
            <v>124146</v>
          </cell>
        </row>
        <row r="2828">
          <cell r="A2828">
            <v>124147</v>
          </cell>
        </row>
        <row r="2829">
          <cell r="A2829">
            <v>124148</v>
          </cell>
        </row>
        <row r="2830">
          <cell r="A2830">
            <v>124149</v>
          </cell>
        </row>
        <row r="2831">
          <cell r="A2831">
            <v>124150</v>
          </cell>
        </row>
        <row r="2832">
          <cell r="A2832">
            <v>124151</v>
          </cell>
        </row>
        <row r="2833">
          <cell r="A2833">
            <v>124154</v>
          </cell>
        </row>
        <row r="2834">
          <cell r="A2834">
            <v>124155</v>
          </cell>
        </row>
        <row r="2835">
          <cell r="A2835">
            <v>124156</v>
          </cell>
        </row>
        <row r="2836">
          <cell r="A2836">
            <v>124159</v>
          </cell>
        </row>
        <row r="2837">
          <cell r="A2837">
            <v>124161</v>
          </cell>
        </row>
        <row r="2838">
          <cell r="A2838">
            <v>124162</v>
          </cell>
        </row>
        <row r="2839">
          <cell r="A2839">
            <v>124163</v>
          </cell>
        </row>
        <row r="2840">
          <cell r="A2840">
            <v>124164</v>
          </cell>
        </row>
        <row r="2841">
          <cell r="A2841">
            <v>124167</v>
          </cell>
        </row>
        <row r="2842">
          <cell r="A2842">
            <v>124169</v>
          </cell>
        </row>
        <row r="2843">
          <cell r="A2843">
            <v>124171</v>
          </cell>
        </row>
        <row r="2844">
          <cell r="A2844">
            <v>124172</v>
          </cell>
        </row>
        <row r="2845">
          <cell r="A2845">
            <v>124175</v>
          </cell>
        </row>
        <row r="2846">
          <cell r="A2846">
            <v>124177</v>
          </cell>
        </row>
        <row r="2847">
          <cell r="A2847">
            <v>124181</v>
          </cell>
        </row>
        <row r="2848">
          <cell r="A2848">
            <v>124182</v>
          </cell>
        </row>
        <row r="2849">
          <cell r="A2849">
            <v>124186</v>
          </cell>
        </row>
        <row r="2850">
          <cell r="A2850">
            <v>124187</v>
          </cell>
        </row>
        <row r="2851">
          <cell r="A2851">
            <v>124188</v>
          </cell>
        </row>
        <row r="2852">
          <cell r="A2852">
            <v>124190</v>
          </cell>
        </row>
        <row r="2853">
          <cell r="A2853">
            <v>124192</v>
          </cell>
        </row>
        <row r="2854">
          <cell r="A2854">
            <v>124193</v>
          </cell>
        </row>
        <row r="2855">
          <cell r="A2855">
            <v>124194</v>
          </cell>
        </row>
        <row r="2856">
          <cell r="A2856">
            <v>124198</v>
          </cell>
        </row>
        <row r="2857">
          <cell r="A2857">
            <v>124199</v>
          </cell>
        </row>
        <row r="2858">
          <cell r="A2858">
            <v>124201</v>
          </cell>
        </row>
        <row r="2859">
          <cell r="A2859">
            <v>124203</v>
          </cell>
        </row>
        <row r="2860">
          <cell r="A2860">
            <v>124204</v>
          </cell>
        </row>
        <row r="2861">
          <cell r="A2861">
            <v>124205</v>
          </cell>
        </row>
        <row r="2862">
          <cell r="A2862">
            <v>124206</v>
          </cell>
        </row>
        <row r="2863">
          <cell r="A2863">
            <v>124207</v>
          </cell>
        </row>
        <row r="2864">
          <cell r="A2864">
            <v>124210</v>
          </cell>
        </row>
        <row r="2865">
          <cell r="A2865">
            <v>124212</v>
          </cell>
        </row>
        <row r="2866">
          <cell r="A2866">
            <v>124213</v>
          </cell>
        </row>
        <row r="2867">
          <cell r="A2867">
            <v>124216</v>
          </cell>
        </row>
        <row r="2868">
          <cell r="A2868">
            <v>124218</v>
          </cell>
        </row>
        <row r="2869">
          <cell r="A2869">
            <v>124219</v>
          </cell>
        </row>
        <row r="2870">
          <cell r="A2870">
            <v>124220</v>
          </cell>
        </row>
        <row r="2871">
          <cell r="A2871">
            <v>124221</v>
          </cell>
        </row>
        <row r="2872">
          <cell r="A2872">
            <v>124223</v>
          </cell>
        </row>
        <row r="2873">
          <cell r="A2873">
            <v>124224</v>
          </cell>
        </row>
        <row r="2874">
          <cell r="A2874">
            <v>124225</v>
          </cell>
        </row>
        <row r="2875">
          <cell r="A2875">
            <v>124226</v>
          </cell>
        </row>
        <row r="2876">
          <cell r="A2876">
            <v>124228</v>
          </cell>
        </row>
        <row r="2877">
          <cell r="A2877">
            <v>124236</v>
          </cell>
        </row>
        <row r="2878">
          <cell r="A2878">
            <v>124237</v>
          </cell>
        </row>
        <row r="2879">
          <cell r="A2879">
            <v>124238</v>
          </cell>
        </row>
        <row r="2880">
          <cell r="A2880">
            <v>124239</v>
          </cell>
        </row>
        <row r="2881">
          <cell r="A2881">
            <v>124240</v>
          </cell>
        </row>
        <row r="2882">
          <cell r="A2882">
            <v>124241</v>
          </cell>
        </row>
        <row r="2883">
          <cell r="A2883">
            <v>124243</v>
          </cell>
        </row>
        <row r="2884">
          <cell r="A2884">
            <v>124247</v>
          </cell>
        </row>
        <row r="2885">
          <cell r="A2885">
            <v>124248</v>
          </cell>
        </row>
        <row r="2886">
          <cell r="A2886">
            <v>124249</v>
          </cell>
        </row>
        <row r="2887">
          <cell r="A2887">
            <v>124251</v>
          </cell>
        </row>
        <row r="2888">
          <cell r="A2888">
            <v>124253</v>
          </cell>
        </row>
        <row r="2889">
          <cell r="A2889">
            <v>124256</v>
          </cell>
        </row>
        <row r="2890">
          <cell r="A2890">
            <v>124257</v>
          </cell>
        </row>
        <row r="2891">
          <cell r="A2891">
            <v>124258</v>
          </cell>
        </row>
        <row r="2892">
          <cell r="A2892">
            <v>124259</v>
          </cell>
        </row>
        <row r="2893">
          <cell r="A2893">
            <v>124260</v>
          </cell>
        </row>
        <row r="2894">
          <cell r="A2894">
            <v>124261</v>
          </cell>
        </row>
        <row r="2895">
          <cell r="A2895">
            <v>124262</v>
          </cell>
        </row>
        <row r="2896">
          <cell r="A2896">
            <v>124263</v>
          </cell>
        </row>
        <row r="2897">
          <cell r="A2897">
            <v>124264</v>
          </cell>
        </row>
        <row r="2898">
          <cell r="A2898">
            <v>124266</v>
          </cell>
        </row>
        <row r="2899">
          <cell r="A2899">
            <v>124267</v>
          </cell>
        </row>
        <row r="2900">
          <cell r="A2900">
            <v>124268</v>
          </cell>
        </row>
        <row r="2901">
          <cell r="A2901">
            <v>124272</v>
          </cell>
        </row>
        <row r="2902">
          <cell r="A2902">
            <v>124274</v>
          </cell>
        </row>
        <row r="2903">
          <cell r="A2903">
            <v>124276</v>
          </cell>
        </row>
        <row r="2904">
          <cell r="A2904">
            <v>124278</v>
          </cell>
        </row>
        <row r="2905">
          <cell r="A2905">
            <v>124279</v>
          </cell>
        </row>
        <row r="2906">
          <cell r="A2906">
            <v>124280</v>
          </cell>
        </row>
        <row r="2907">
          <cell r="A2907">
            <v>124281</v>
          </cell>
        </row>
        <row r="2908">
          <cell r="A2908">
            <v>124282</v>
          </cell>
        </row>
        <row r="2909">
          <cell r="A2909">
            <v>124283</v>
          </cell>
        </row>
        <row r="2910">
          <cell r="A2910">
            <v>124284</v>
          </cell>
        </row>
        <row r="2911">
          <cell r="A2911">
            <v>124286</v>
          </cell>
        </row>
        <row r="2912">
          <cell r="A2912">
            <v>124287</v>
          </cell>
        </row>
        <row r="2913">
          <cell r="A2913">
            <v>124288</v>
          </cell>
        </row>
        <row r="2914">
          <cell r="A2914">
            <v>124289</v>
          </cell>
        </row>
        <row r="2915">
          <cell r="A2915">
            <v>124291</v>
          </cell>
        </row>
        <row r="2916">
          <cell r="A2916">
            <v>124294</v>
          </cell>
        </row>
        <row r="2917">
          <cell r="A2917">
            <v>124295</v>
          </cell>
        </row>
        <row r="2918">
          <cell r="A2918">
            <v>124296</v>
          </cell>
        </row>
        <row r="2919">
          <cell r="A2919">
            <v>124300</v>
          </cell>
        </row>
        <row r="2920">
          <cell r="A2920">
            <v>124301</v>
          </cell>
        </row>
        <row r="2921">
          <cell r="A2921">
            <v>124302</v>
          </cell>
        </row>
        <row r="2922">
          <cell r="A2922">
            <v>124303</v>
          </cell>
        </row>
        <row r="2923">
          <cell r="A2923">
            <v>124305</v>
          </cell>
        </row>
        <row r="2924">
          <cell r="A2924">
            <v>124308</v>
          </cell>
        </row>
        <row r="2925">
          <cell r="A2925">
            <v>124311</v>
          </cell>
        </row>
        <row r="2926">
          <cell r="A2926">
            <v>124312</v>
          </cell>
        </row>
        <row r="2927">
          <cell r="A2927">
            <v>124315</v>
          </cell>
        </row>
        <row r="2928">
          <cell r="A2928">
            <v>124316</v>
          </cell>
        </row>
        <row r="2929">
          <cell r="A2929">
            <v>124318</v>
          </cell>
        </row>
        <row r="2930">
          <cell r="A2930">
            <v>124319</v>
          </cell>
        </row>
        <row r="2931">
          <cell r="A2931">
            <v>124320</v>
          </cell>
        </row>
        <row r="2932">
          <cell r="A2932">
            <v>124322</v>
          </cell>
        </row>
        <row r="2933">
          <cell r="A2933">
            <v>124323</v>
          </cell>
        </row>
        <row r="2934">
          <cell r="A2934">
            <v>124326</v>
          </cell>
        </row>
        <row r="2935">
          <cell r="A2935">
            <v>124328</v>
          </cell>
        </row>
        <row r="2936">
          <cell r="A2936">
            <v>124330</v>
          </cell>
        </row>
        <row r="2937">
          <cell r="A2937">
            <v>124331</v>
          </cell>
        </row>
        <row r="2938">
          <cell r="A2938">
            <v>124332</v>
          </cell>
        </row>
        <row r="2939">
          <cell r="A2939">
            <v>124333</v>
          </cell>
        </row>
        <row r="2940">
          <cell r="A2940">
            <v>124336</v>
          </cell>
        </row>
        <row r="2941">
          <cell r="A2941">
            <v>124337</v>
          </cell>
        </row>
        <row r="2942">
          <cell r="A2942">
            <v>124338</v>
          </cell>
        </row>
        <row r="2943">
          <cell r="A2943">
            <v>124340</v>
          </cell>
        </row>
        <row r="2944">
          <cell r="A2944">
            <v>124341</v>
          </cell>
        </row>
        <row r="2945">
          <cell r="A2945">
            <v>124342</v>
          </cell>
        </row>
        <row r="2946">
          <cell r="A2946">
            <v>124343</v>
          </cell>
        </row>
        <row r="2947">
          <cell r="A2947">
            <v>124345</v>
          </cell>
        </row>
        <row r="2948">
          <cell r="A2948">
            <v>124346</v>
          </cell>
        </row>
        <row r="2949">
          <cell r="A2949">
            <v>124347</v>
          </cell>
        </row>
        <row r="2950">
          <cell r="A2950">
            <v>124348</v>
          </cell>
        </row>
        <row r="2951">
          <cell r="A2951">
            <v>124349</v>
          </cell>
        </row>
        <row r="2952">
          <cell r="A2952">
            <v>124350</v>
          </cell>
        </row>
        <row r="2953">
          <cell r="A2953">
            <v>124351</v>
          </cell>
        </row>
        <row r="2954">
          <cell r="A2954">
            <v>124353</v>
          </cell>
        </row>
        <row r="2955">
          <cell r="A2955">
            <v>124356</v>
          </cell>
        </row>
        <row r="2956">
          <cell r="A2956">
            <v>124360</v>
          </cell>
        </row>
        <row r="2957">
          <cell r="A2957">
            <v>124361</v>
          </cell>
        </row>
        <row r="2958">
          <cell r="A2958">
            <v>124362</v>
          </cell>
        </row>
        <row r="2959">
          <cell r="A2959">
            <v>124364</v>
          </cell>
        </row>
        <row r="2960">
          <cell r="A2960">
            <v>124367</v>
          </cell>
        </row>
        <row r="2961">
          <cell r="A2961">
            <v>124368</v>
          </cell>
        </row>
        <row r="2962">
          <cell r="A2962">
            <v>124371</v>
          </cell>
        </row>
        <row r="2963">
          <cell r="A2963">
            <v>124372</v>
          </cell>
        </row>
        <row r="2964">
          <cell r="A2964">
            <v>124373</v>
          </cell>
        </row>
        <row r="2965">
          <cell r="A2965">
            <v>124374</v>
          </cell>
        </row>
        <row r="2966">
          <cell r="A2966">
            <v>124375</v>
          </cell>
        </row>
        <row r="2967">
          <cell r="A2967">
            <v>124376</v>
          </cell>
        </row>
        <row r="2968">
          <cell r="A2968">
            <v>124377</v>
          </cell>
        </row>
        <row r="2969">
          <cell r="A2969">
            <v>124378</v>
          </cell>
        </row>
        <row r="2970">
          <cell r="A2970">
            <v>124379</v>
          </cell>
        </row>
        <row r="2971">
          <cell r="A2971">
            <v>124382</v>
          </cell>
        </row>
        <row r="2972">
          <cell r="A2972">
            <v>124383</v>
          </cell>
        </row>
        <row r="2973">
          <cell r="A2973">
            <v>124384</v>
          </cell>
        </row>
        <row r="2974">
          <cell r="A2974">
            <v>124385</v>
          </cell>
        </row>
        <row r="2975">
          <cell r="A2975">
            <v>124386</v>
          </cell>
        </row>
        <row r="2976">
          <cell r="A2976">
            <v>124387</v>
          </cell>
        </row>
        <row r="2977">
          <cell r="A2977">
            <v>124388</v>
          </cell>
        </row>
        <row r="2978">
          <cell r="A2978">
            <v>124389</v>
          </cell>
        </row>
        <row r="2979">
          <cell r="A2979">
            <v>124390</v>
          </cell>
        </row>
        <row r="2980">
          <cell r="A2980">
            <v>124391</v>
          </cell>
        </row>
        <row r="2981">
          <cell r="A2981">
            <v>124392</v>
          </cell>
        </row>
        <row r="2982">
          <cell r="A2982">
            <v>124393</v>
          </cell>
        </row>
        <row r="2983">
          <cell r="A2983">
            <v>124394</v>
          </cell>
        </row>
        <row r="2984">
          <cell r="A2984">
            <v>124396</v>
          </cell>
        </row>
        <row r="2985">
          <cell r="A2985">
            <v>124397</v>
          </cell>
        </row>
        <row r="2986">
          <cell r="A2986">
            <v>124399</v>
          </cell>
        </row>
        <row r="2987">
          <cell r="A2987">
            <v>124401</v>
          </cell>
        </row>
        <row r="2988">
          <cell r="A2988">
            <v>124402</v>
          </cell>
        </row>
        <row r="2989">
          <cell r="A2989">
            <v>124403</v>
          </cell>
        </row>
        <row r="2990">
          <cell r="A2990">
            <v>124404</v>
          </cell>
        </row>
        <row r="2991">
          <cell r="A2991">
            <v>124407</v>
          </cell>
        </row>
        <row r="2992">
          <cell r="A2992">
            <v>124408</v>
          </cell>
        </row>
        <row r="2993">
          <cell r="A2993">
            <v>124409</v>
          </cell>
        </row>
        <row r="2994">
          <cell r="A2994">
            <v>124410</v>
          </cell>
        </row>
        <row r="2995">
          <cell r="A2995">
            <v>124413</v>
          </cell>
        </row>
        <row r="2996">
          <cell r="A2996">
            <v>124414</v>
          </cell>
        </row>
        <row r="2997">
          <cell r="A2997">
            <v>124415</v>
          </cell>
        </row>
        <row r="2998">
          <cell r="A2998">
            <v>124416</v>
          </cell>
        </row>
        <row r="2999">
          <cell r="A2999">
            <v>124417</v>
          </cell>
        </row>
        <row r="3000">
          <cell r="A3000">
            <v>124418</v>
          </cell>
        </row>
        <row r="3001">
          <cell r="A3001">
            <v>124419</v>
          </cell>
        </row>
        <row r="3002">
          <cell r="A3002">
            <v>124421</v>
          </cell>
        </row>
        <row r="3003">
          <cell r="A3003">
            <v>124422</v>
          </cell>
        </row>
        <row r="3004">
          <cell r="A3004">
            <v>124424</v>
          </cell>
        </row>
        <row r="3005">
          <cell r="A3005">
            <v>124425</v>
          </cell>
        </row>
        <row r="3006">
          <cell r="A3006">
            <v>124426</v>
          </cell>
        </row>
        <row r="3007">
          <cell r="A3007">
            <v>124427</v>
          </cell>
        </row>
        <row r="3008">
          <cell r="A3008">
            <v>124428</v>
          </cell>
        </row>
        <row r="3009">
          <cell r="A3009">
            <v>124430</v>
          </cell>
        </row>
        <row r="3010">
          <cell r="A3010">
            <v>124431</v>
          </cell>
        </row>
        <row r="3011">
          <cell r="A3011">
            <v>124433</v>
          </cell>
        </row>
        <row r="3012">
          <cell r="A3012">
            <v>124434</v>
          </cell>
        </row>
        <row r="3013">
          <cell r="A3013">
            <v>124435</v>
          </cell>
        </row>
        <row r="3014">
          <cell r="A3014">
            <v>124436</v>
          </cell>
        </row>
        <row r="3015">
          <cell r="A3015">
            <v>124437</v>
          </cell>
        </row>
        <row r="3016">
          <cell r="A3016">
            <v>124438</v>
          </cell>
        </row>
        <row r="3017">
          <cell r="A3017">
            <v>124439</v>
          </cell>
        </row>
        <row r="3018">
          <cell r="A3018">
            <v>124441</v>
          </cell>
        </row>
        <row r="3019">
          <cell r="A3019">
            <v>124443</v>
          </cell>
        </row>
        <row r="3020">
          <cell r="A3020">
            <v>124444</v>
          </cell>
        </row>
        <row r="3021">
          <cell r="A3021">
            <v>124446</v>
          </cell>
        </row>
        <row r="3022">
          <cell r="A3022">
            <v>124447</v>
          </cell>
        </row>
        <row r="3023">
          <cell r="A3023">
            <v>124448</v>
          </cell>
        </row>
        <row r="3024">
          <cell r="A3024">
            <v>124450</v>
          </cell>
        </row>
        <row r="3025">
          <cell r="A3025">
            <v>124451</v>
          </cell>
        </row>
        <row r="3026">
          <cell r="A3026">
            <v>124453</v>
          </cell>
        </row>
        <row r="3027">
          <cell r="A3027">
            <v>124455</v>
          </cell>
        </row>
        <row r="3028">
          <cell r="A3028">
            <v>124456</v>
          </cell>
        </row>
        <row r="3029">
          <cell r="A3029">
            <v>124457</v>
          </cell>
        </row>
        <row r="3030">
          <cell r="A3030">
            <v>124458</v>
          </cell>
        </row>
        <row r="3031">
          <cell r="A3031">
            <v>124459</v>
          </cell>
        </row>
        <row r="3032">
          <cell r="A3032">
            <v>124460</v>
          </cell>
        </row>
        <row r="3033">
          <cell r="A3033">
            <v>124461</v>
          </cell>
        </row>
        <row r="3034">
          <cell r="A3034">
            <v>124462</v>
          </cell>
        </row>
        <row r="3035">
          <cell r="A3035">
            <v>124463</v>
          </cell>
        </row>
        <row r="3036">
          <cell r="A3036">
            <v>124464</v>
          </cell>
        </row>
        <row r="3037">
          <cell r="A3037">
            <v>124467</v>
          </cell>
        </row>
        <row r="3038">
          <cell r="A3038">
            <v>124468</v>
          </cell>
        </row>
        <row r="3039">
          <cell r="A3039">
            <v>124469</v>
          </cell>
        </row>
        <row r="3040">
          <cell r="A3040">
            <v>124470</v>
          </cell>
        </row>
        <row r="3041">
          <cell r="A3041">
            <v>124472</v>
          </cell>
        </row>
        <row r="3042">
          <cell r="A3042">
            <v>124473</v>
          </cell>
        </row>
        <row r="3043">
          <cell r="A3043">
            <v>124474</v>
          </cell>
        </row>
        <row r="3044">
          <cell r="A3044">
            <v>124476</v>
          </cell>
        </row>
        <row r="3045">
          <cell r="A3045">
            <v>124477</v>
          </cell>
        </row>
        <row r="3046">
          <cell r="A3046">
            <v>124479</v>
          </cell>
        </row>
        <row r="3047">
          <cell r="A3047">
            <v>124480</v>
          </cell>
        </row>
        <row r="3048">
          <cell r="A3048">
            <v>124481</v>
          </cell>
        </row>
        <row r="3049">
          <cell r="A3049">
            <v>124482</v>
          </cell>
        </row>
        <row r="3050">
          <cell r="A3050">
            <v>124483</v>
          </cell>
        </row>
        <row r="3051">
          <cell r="A3051">
            <v>124486</v>
          </cell>
        </row>
        <row r="3052">
          <cell r="A3052">
            <v>124487</v>
          </cell>
        </row>
        <row r="3053">
          <cell r="A3053">
            <v>124491</v>
          </cell>
        </row>
        <row r="3054">
          <cell r="A3054">
            <v>124492</v>
          </cell>
        </row>
        <row r="3055">
          <cell r="A3055">
            <v>124493</v>
          </cell>
        </row>
        <row r="3056">
          <cell r="A3056">
            <v>124494</v>
          </cell>
        </row>
        <row r="3057">
          <cell r="A3057">
            <v>124495</v>
          </cell>
        </row>
        <row r="3058">
          <cell r="A3058">
            <v>124496</v>
          </cell>
        </row>
        <row r="3059">
          <cell r="A3059">
            <v>124497</v>
          </cell>
        </row>
        <row r="3060">
          <cell r="A3060">
            <v>124498</v>
          </cell>
        </row>
        <row r="3061">
          <cell r="A3061">
            <v>124499</v>
          </cell>
        </row>
        <row r="3062">
          <cell r="A3062">
            <v>124501</v>
          </cell>
        </row>
        <row r="3063">
          <cell r="A3063">
            <v>124503</v>
          </cell>
        </row>
        <row r="3064">
          <cell r="A3064">
            <v>124504</v>
          </cell>
        </row>
        <row r="3065">
          <cell r="A3065">
            <v>124505</v>
          </cell>
        </row>
        <row r="3066">
          <cell r="A3066">
            <v>124506</v>
          </cell>
        </row>
        <row r="3067">
          <cell r="A3067">
            <v>124507</v>
          </cell>
        </row>
        <row r="3068">
          <cell r="A3068">
            <v>124508</v>
          </cell>
        </row>
        <row r="3069">
          <cell r="A3069">
            <v>124510</v>
          </cell>
        </row>
        <row r="3070">
          <cell r="A3070">
            <v>124511</v>
          </cell>
        </row>
        <row r="3071">
          <cell r="A3071">
            <v>124515</v>
          </cell>
        </row>
        <row r="3072">
          <cell r="A3072">
            <v>124516</v>
          </cell>
        </row>
        <row r="3073">
          <cell r="A3073">
            <v>124518</v>
          </cell>
        </row>
        <row r="3074">
          <cell r="A3074">
            <v>124519</v>
          </cell>
        </row>
        <row r="3075">
          <cell r="A3075">
            <v>124520</v>
          </cell>
        </row>
        <row r="3076">
          <cell r="A3076">
            <v>124523</v>
          </cell>
        </row>
        <row r="3077">
          <cell r="A3077">
            <v>124524</v>
          </cell>
        </row>
        <row r="3078">
          <cell r="A3078">
            <v>124526</v>
          </cell>
        </row>
        <row r="3079">
          <cell r="A3079">
            <v>124528</v>
          </cell>
        </row>
        <row r="3080">
          <cell r="A3080">
            <v>124529</v>
          </cell>
        </row>
        <row r="3081">
          <cell r="A3081">
            <v>124531</v>
          </cell>
        </row>
        <row r="3082">
          <cell r="A3082">
            <v>124533</v>
          </cell>
        </row>
        <row r="3083">
          <cell r="A3083">
            <v>124534</v>
          </cell>
        </row>
        <row r="3084">
          <cell r="A3084">
            <v>124535</v>
          </cell>
        </row>
        <row r="3085">
          <cell r="A3085">
            <v>124536</v>
          </cell>
        </row>
        <row r="3086">
          <cell r="A3086">
            <v>124537</v>
          </cell>
        </row>
        <row r="3087">
          <cell r="A3087">
            <v>124538</v>
          </cell>
        </row>
        <row r="3088">
          <cell r="A3088">
            <v>124539</v>
          </cell>
        </row>
        <row r="3089">
          <cell r="A3089">
            <v>124540</v>
          </cell>
        </row>
        <row r="3090">
          <cell r="A3090">
            <v>124541</v>
          </cell>
        </row>
        <row r="3091">
          <cell r="A3091">
            <v>124542</v>
          </cell>
        </row>
        <row r="3092">
          <cell r="A3092">
            <v>124543</v>
          </cell>
        </row>
        <row r="3093">
          <cell r="A3093">
            <v>124544</v>
          </cell>
        </row>
        <row r="3094">
          <cell r="A3094">
            <v>124545</v>
          </cell>
        </row>
        <row r="3095">
          <cell r="A3095">
            <v>124546</v>
          </cell>
        </row>
        <row r="3096">
          <cell r="A3096">
            <v>124548</v>
          </cell>
        </row>
        <row r="3097">
          <cell r="A3097">
            <v>124549</v>
          </cell>
        </row>
        <row r="3098">
          <cell r="A3098">
            <v>124551</v>
          </cell>
        </row>
        <row r="3099">
          <cell r="A3099">
            <v>124552</v>
          </cell>
        </row>
        <row r="3100">
          <cell r="A3100">
            <v>124553</v>
          </cell>
        </row>
        <row r="3101">
          <cell r="A3101">
            <v>124556</v>
          </cell>
        </row>
        <row r="3102">
          <cell r="A3102">
            <v>124557</v>
          </cell>
        </row>
        <row r="3103">
          <cell r="A3103">
            <v>124561</v>
          </cell>
        </row>
        <row r="3104">
          <cell r="A3104">
            <v>124564</v>
          </cell>
        </row>
        <row r="3105">
          <cell r="A3105">
            <v>124567</v>
          </cell>
        </row>
        <row r="3106">
          <cell r="A3106">
            <v>124569</v>
          </cell>
        </row>
        <row r="3107">
          <cell r="A3107">
            <v>124570</v>
          </cell>
        </row>
        <row r="3108">
          <cell r="A3108">
            <v>124572</v>
          </cell>
        </row>
        <row r="3109">
          <cell r="A3109">
            <v>124573</v>
          </cell>
        </row>
        <row r="3110">
          <cell r="A3110">
            <v>124574</v>
          </cell>
        </row>
        <row r="3111">
          <cell r="A3111">
            <v>124575</v>
          </cell>
        </row>
        <row r="3112">
          <cell r="A3112">
            <v>124577</v>
          </cell>
        </row>
        <row r="3113">
          <cell r="A3113">
            <v>124578</v>
          </cell>
        </row>
        <row r="3114">
          <cell r="A3114">
            <v>124579</v>
          </cell>
        </row>
        <row r="3115">
          <cell r="A3115">
            <v>124580</v>
          </cell>
        </row>
        <row r="3116">
          <cell r="A3116">
            <v>124581</v>
          </cell>
        </row>
        <row r="3117">
          <cell r="A3117">
            <v>124582</v>
          </cell>
        </row>
        <row r="3118">
          <cell r="A3118">
            <v>124583</v>
          </cell>
        </row>
        <row r="3119">
          <cell r="A3119">
            <v>124585</v>
          </cell>
        </row>
        <row r="3120">
          <cell r="A3120">
            <v>124586</v>
          </cell>
        </row>
        <row r="3121">
          <cell r="A3121">
            <v>124587</v>
          </cell>
        </row>
        <row r="3122">
          <cell r="A3122">
            <v>124588</v>
          </cell>
        </row>
        <row r="3123">
          <cell r="A3123">
            <v>124589</v>
          </cell>
        </row>
        <row r="3124">
          <cell r="A3124">
            <v>124590</v>
          </cell>
        </row>
        <row r="3125">
          <cell r="A3125">
            <v>124591</v>
          </cell>
        </row>
        <row r="3126">
          <cell r="A3126">
            <v>124592</v>
          </cell>
        </row>
        <row r="3127">
          <cell r="A3127">
            <v>124593</v>
          </cell>
        </row>
        <row r="3128">
          <cell r="A3128">
            <v>124594</v>
          </cell>
        </row>
        <row r="3129">
          <cell r="A3129">
            <v>124595</v>
          </cell>
        </row>
        <row r="3130">
          <cell r="A3130">
            <v>124597</v>
          </cell>
        </row>
        <row r="3131">
          <cell r="A3131">
            <v>124599</v>
          </cell>
        </row>
        <row r="3132">
          <cell r="A3132">
            <v>124601</v>
          </cell>
        </row>
        <row r="3133">
          <cell r="A3133">
            <v>124602</v>
          </cell>
        </row>
        <row r="3134">
          <cell r="A3134">
            <v>124603</v>
          </cell>
        </row>
        <row r="3135">
          <cell r="A3135">
            <v>124604</v>
          </cell>
        </row>
        <row r="3136">
          <cell r="A3136">
            <v>124607</v>
          </cell>
        </row>
        <row r="3137">
          <cell r="A3137">
            <v>124609</v>
          </cell>
        </row>
        <row r="3138">
          <cell r="A3138">
            <v>124610</v>
          </cell>
        </row>
        <row r="3139">
          <cell r="A3139">
            <v>124612</v>
          </cell>
        </row>
        <row r="3140">
          <cell r="A3140">
            <v>124615</v>
          </cell>
        </row>
        <row r="3141">
          <cell r="A3141">
            <v>124617</v>
          </cell>
        </row>
        <row r="3142">
          <cell r="A3142">
            <v>124619</v>
          </cell>
        </row>
        <row r="3143">
          <cell r="A3143">
            <v>124621</v>
          </cell>
        </row>
        <row r="3144">
          <cell r="A3144">
            <v>124622</v>
          </cell>
        </row>
        <row r="3145">
          <cell r="A3145">
            <v>124624</v>
          </cell>
        </row>
        <row r="3146">
          <cell r="A3146">
            <v>124625</v>
          </cell>
        </row>
        <row r="3147">
          <cell r="A3147">
            <v>124626</v>
          </cell>
        </row>
        <row r="3148">
          <cell r="A3148">
            <v>124629</v>
          </cell>
        </row>
        <row r="3149">
          <cell r="A3149">
            <v>124630</v>
          </cell>
        </row>
        <row r="3150">
          <cell r="A3150">
            <v>124632</v>
          </cell>
        </row>
        <row r="3151">
          <cell r="A3151">
            <v>124633</v>
          </cell>
        </row>
        <row r="3152">
          <cell r="A3152">
            <v>124634</v>
          </cell>
        </row>
        <row r="3153">
          <cell r="A3153">
            <v>124638</v>
          </cell>
        </row>
        <row r="3154">
          <cell r="A3154">
            <v>124639</v>
          </cell>
        </row>
        <row r="3155">
          <cell r="A3155">
            <v>124641</v>
          </cell>
        </row>
        <row r="3156">
          <cell r="A3156">
            <v>124642</v>
          </cell>
        </row>
        <row r="3157">
          <cell r="A3157">
            <v>124643</v>
          </cell>
        </row>
        <row r="3158">
          <cell r="A3158">
            <v>124644</v>
          </cell>
        </row>
        <row r="3159">
          <cell r="A3159">
            <v>124647</v>
          </cell>
        </row>
        <row r="3160">
          <cell r="A3160">
            <v>124648</v>
          </cell>
        </row>
        <row r="3161">
          <cell r="A3161">
            <v>124651</v>
          </cell>
        </row>
        <row r="3162">
          <cell r="A3162">
            <v>124652</v>
          </cell>
        </row>
        <row r="3163">
          <cell r="A3163">
            <v>124654</v>
          </cell>
        </row>
        <row r="3164">
          <cell r="A3164">
            <v>124655</v>
          </cell>
        </row>
        <row r="3165">
          <cell r="A3165">
            <v>124657</v>
          </cell>
        </row>
        <row r="3166">
          <cell r="A3166">
            <v>124658</v>
          </cell>
        </row>
        <row r="3167">
          <cell r="A3167">
            <v>124659</v>
          </cell>
        </row>
        <row r="3168">
          <cell r="A3168">
            <v>124661</v>
          </cell>
        </row>
        <row r="3169">
          <cell r="A3169">
            <v>124663</v>
          </cell>
        </row>
        <row r="3170">
          <cell r="A3170">
            <v>124664</v>
          </cell>
        </row>
        <row r="3171">
          <cell r="A3171">
            <v>124667</v>
          </cell>
        </row>
        <row r="3172">
          <cell r="A3172">
            <v>124670</v>
          </cell>
        </row>
        <row r="3173">
          <cell r="A3173">
            <v>124671</v>
          </cell>
        </row>
        <row r="3174">
          <cell r="A3174">
            <v>124672</v>
          </cell>
        </row>
        <row r="3175">
          <cell r="A3175">
            <v>124673</v>
          </cell>
        </row>
        <row r="3176">
          <cell r="A3176">
            <v>124674</v>
          </cell>
        </row>
        <row r="3177">
          <cell r="A3177">
            <v>124675</v>
          </cell>
        </row>
        <row r="3178">
          <cell r="A3178">
            <v>124676</v>
          </cell>
        </row>
        <row r="3179">
          <cell r="A3179">
            <v>124677</v>
          </cell>
        </row>
        <row r="3180">
          <cell r="A3180">
            <v>124678</v>
          </cell>
        </row>
        <row r="3181">
          <cell r="A3181">
            <v>124679</v>
          </cell>
        </row>
        <row r="3182">
          <cell r="A3182">
            <v>124680</v>
          </cell>
        </row>
        <row r="3183">
          <cell r="A3183">
            <v>124683</v>
          </cell>
        </row>
        <row r="3184">
          <cell r="A3184">
            <v>124684</v>
          </cell>
        </row>
        <row r="3185">
          <cell r="A3185">
            <v>124687</v>
          </cell>
        </row>
        <row r="3186">
          <cell r="A3186">
            <v>124689</v>
          </cell>
        </row>
        <row r="3187">
          <cell r="A3187">
            <v>124690</v>
          </cell>
        </row>
        <row r="3188">
          <cell r="A3188">
            <v>124691</v>
          </cell>
        </row>
        <row r="3189">
          <cell r="A3189">
            <v>124692</v>
          </cell>
        </row>
        <row r="3190">
          <cell r="A3190">
            <v>124693</v>
          </cell>
        </row>
        <row r="3191">
          <cell r="A3191">
            <v>124696</v>
          </cell>
        </row>
        <row r="3192">
          <cell r="A3192">
            <v>124697</v>
          </cell>
        </row>
        <row r="3193">
          <cell r="A3193">
            <v>124699</v>
          </cell>
        </row>
        <row r="3194">
          <cell r="A3194">
            <v>124701</v>
          </cell>
        </row>
        <row r="3195">
          <cell r="A3195">
            <v>124702</v>
          </cell>
        </row>
        <row r="3196">
          <cell r="A3196">
            <v>124705</v>
          </cell>
        </row>
        <row r="3197">
          <cell r="A3197">
            <v>124706</v>
          </cell>
        </row>
        <row r="3198">
          <cell r="A3198">
            <v>124708</v>
          </cell>
        </row>
        <row r="3199">
          <cell r="A3199">
            <v>124711</v>
          </cell>
        </row>
        <row r="3200">
          <cell r="A3200">
            <v>124714</v>
          </cell>
        </row>
        <row r="3201">
          <cell r="A3201">
            <v>124715</v>
          </cell>
        </row>
        <row r="3202">
          <cell r="A3202">
            <v>124717</v>
          </cell>
        </row>
        <row r="3203">
          <cell r="A3203">
            <v>124718</v>
          </cell>
        </row>
        <row r="3204">
          <cell r="A3204">
            <v>124720</v>
          </cell>
        </row>
        <row r="3205">
          <cell r="A3205">
            <v>124721</v>
          </cell>
        </row>
        <row r="3206">
          <cell r="A3206">
            <v>124722</v>
          </cell>
        </row>
        <row r="3207">
          <cell r="A3207">
            <v>124723</v>
          </cell>
        </row>
        <row r="3208">
          <cell r="A3208">
            <v>124724</v>
          </cell>
        </row>
        <row r="3209">
          <cell r="A3209">
            <v>124725</v>
          </cell>
        </row>
        <row r="3210">
          <cell r="A3210">
            <v>124727</v>
          </cell>
        </row>
        <row r="3211">
          <cell r="A3211">
            <v>124729</v>
          </cell>
        </row>
        <row r="3212">
          <cell r="A3212">
            <v>124730</v>
          </cell>
        </row>
        <row r="3213">
          <cell r="A3213">
            <v>124731</v>
          </cell>
        </row>
        <row r="3214">
          <cell r="A3214">
            <v>124732</v>
          </cell>
        </row>
        <row r="3215">
          <cell r="A3215">
            <v>124734</v>
          </cell>
        </row>
        <row r="3216">
          <cell r="A3216">
            <v>124735</v>
          </cell>
        </row>
        <row r="3217">
          <cell r="A3217">
            <v>124736</v>
          </cell>
        </row>
        <row r="3218">
          <cell r="A3218">
            <v>124737</v>
          </cell>
        </row>
        <row r="3219">
          <cell r="A3219">
            <v>124738</v>
          </cell>
        </row>
        <row r="3220">
          <cell r="A3220">
            <v>124743</v>
          </cell>
        </row>
        <row r="3221">
          <cell r="A3221">
            <v>124744</v>
          </cell>
        </row>
        <row r="3222">
          <cell r="A3222">
            <v>124745</v>
          </cell>
        </row>
        <row r="3223">
          <cell r="A3223">
            <v>124746</v>
          </cell>
        </row>
        <row r="3224">
          <cell r="A3224">
            <v>124747</v>
          </cell>
        </row>
        <row r="3225">
          <cell r="A3225">
            <v>124748</v>
          </cell>
        </row>
        <row r="3226">
          <cell r="A3226">
            <v>124749</v>
          </cell>
        </row>
        <row r="3227">
          <cell r="A3227">
            <v>124750</v>
          </cell>
        </row>
        <row r="3228">
          <cell r="A3228">
            <v>124751</v>
          </cell>
        </row>
        <row r="3229">
          <cell r="A3229">
            <v>124752</v>
          </cell>
        </row>
        <row r="3230">
          <cell r="A3230">
            <v>124753</v>
          </cell>
        </row>
        <row r="3231">
          <cell r="A3231">
            <v>124754</v>
          </cell>
        </row>
        <row r="3232">
          <cell r="A3232">
            <v>124755</v>
          </cell>
        </row>
        <row r="3233">
          <cell r="A3233">
            <v>124756</v>
          </cell>
        </row>
        <row r="3234">
          <cell r="A3234">
            <v>124757</v>
          </cell>
        </row>
        <row r="3235">
          <cell r="A3235">
            <v>124758</v>
          </cell>
        </row>
        <row r="3236">
          <cell r="A3236">
            <v>124759</v>
          </cell>
        </row>
        <row r="3237">
          <cell r="A3237">
            <v>124760</v>
          </cell>
        </row>
        <row r="3238">
          <cell r="A3238">
            <v>124761</v>
          </cell>
        </row>
        <row r="3239">
          <cell r="A3239">
            <v>124762</v>
          </cell>
        </row>
        <row r="3240">
          <cell r="A3240">
            <v>124763</v>
          </cell>
        </row>
        <row r="3241">
          <cell r="A3241">
            <v>124764</v>
          </cell>
        </row>
        <row r="3242">
          <cell r="A3242">
            <v>124765</v>
          </cell>
        </row>
        <row r="3243">
          <cell r="A3243">
            <v>124766</v>
          </cell>
        </row>
        <row r="3244">
          <cell r="A3244">
            <v>124767</v>
          </cell>
        </row>
        <row r="3245">
          <cell r="A3245">
            <v>124768</v>
          </cell>
        </row>
        <row r="3246">
          <cell r="A3246">
            <v>124769</v>
          </cell>
        </row>
        <row r="3247">
          <cell r="A3247">
            <v>124770</v>
          </cell>
        </row>
        <row r="3248">
          <cell r="A3248">
            <v>124771</v>
          </cell>
        </row>
        <row r="3249">
          <cell r="A3249">
            <v>124772</v>
          </cell>
        </row>
        <row r="3250">
          <cell r="A3250">
            <v>124773</v>
          </cell>
        </row>
        <row r="3251">
          <cell r="A3251">
            <v>124774</v>
          </cell>
        </row>
        <row r="3252">
          <cell r="A3252">
            <v>124775</v>
          </cell>
        </row>
        <row r="3253">
          <cell r="A3253">
            <v>124776</v>
          </cell>
        </row>
        <row r="3254">
          <cell r="A3254">
            <v>124777</v>
          </cell>
        </row>
        <row r="3255">
          <cell r="A3255">
            <v>124778</v>
          </cell>
        </row>
        <row r="3256">
          <cell r="A3256">
            <v>124779</v>
          </cell>
        </row>
        <row r="3257">
          <cell r="A3257">
            <v>124780</v>
          </cell>
        </row>
        <row r="3258">
          <cell r="A3258">
            <v>124781</v>
          </cell>
        </row>
        <row r="3259">
          <cell r="A3259">
            <v>124782</v>
          </cell>
        </row>
        <row r="3260">
          <cell r="A3260">
            <v>124783</v>
          </cell>
        </row>
        <row r="3261">
          <cell r="A3261">
            <v>124784</v>
          </cell>
        </row>
        <row r="3262">
          <cell r="A3262">
            <v>124785</v>
          </cell>
        </row>
        <row r="3263">
          <cell r="A3263">
            <v>124786</v>
          </cell>
        </row>
        <row r="3264">
          <cell r="A3264">
            <v>124787</v>
          </cell>
        </row>
        <row r="3265">
          <cell r="A3265">
            <v>124788</v>
          </cell>
        </row>
        <row r="3266">
          <cell r="A3266">
            <v>124789</v>
          </cell>
        </row>
        <row r="3267">
          <cell r="A3267">
            <v>124790</v>
          </cell>
        </row>
        <row r="3268">
          <cell r="A3268">
            <v>124791</v>
          </cell>
        </row>
        <row r="3269">
          <cell r="A3269">
            <v>124792</v>
          </cell>
        </row>
        <row r="3270">
          <cell r="A3270">
            <v>124793</v>
          </cell>
        </row>
        <row r="3271">
          <cell r="A3271">
            <v>124794</v>
          </cell>
        </row>
        <row r="3272">
          <cell r="A3272">
            <v>124795</v>
          </cell>
        </row>
        <row r="3273">
          <cell r="A3273">
            <v>124796</v>
          </cell>
        </row>
        <row r="3274">
          <cell r="A3274">
            <v>124797</v>
          </cell>
        </row>
        <row r="3275">
          <cell r="A3275">
            <v>124798</v>
          </cell>
        </row>
        <row r="3276">
          <cell r="A3276">
            <v>124799</v>
          </cell>
        </row>
        <row r="3277">
          <cell r="A3277">
            <v>124800</v>
          </cell>
        </row>
        <row r="3278">
          <cell r="A3278">
            <v>124801</v>
          </cell>
        </row>
        <row r="3279">
          <cell r="A3279">
            <v>124802</v>
          </cell>
        </row>
        <row r="3280">
          <cell r="A3280">
            <v>124803</v>
          </cell>
        </row>
        <row r="3281">
          <cell r="A3281">
            <v>124804</v>
          </cell>
        </row>
        <row r="3282">
          <cell r="A3282">
            <v>124805</v>
          </cell>
        </row>
        <row r="3283">
          <cell r="A3283">
            <v>124806</v>
          </cell>
        </row>
        <row r="3284">
          <cell r="A3284">
            <v>124807</v>
          </cell>
        </row>
        <row r="3285">
          <cell r="A3285">
            <v>124808</v>
          </cell>
        </row>
        <row r="3286">
          <cell r="A3286">
            <v>124809</v>
          </cell>
        </row>
        <row r="3287">
          <cell r="A3287">
            <v>124810</v>
          </cell>
        </row>
        <row r="3288">
          <cell r="A3288">
            <v>124811</v>
          </cell>
        </row>
        <row r="3289">
          <cell r="A3289">
            <v>124812</v>
          </cell>
        </row>
        <row r="3290">
          <cell r="A3290">
            <v>124813</v>
          </cell>
        </row>
        <row r="3291">
          <cell r="A3291">
            <v>124814</v>
          </cell>
        </row>
        <row r="3292">
          <cell r="A3292">
            <v>124815</v>
          </cell>
        </row>
        <row r="3293">
          <cell r="A3293">
            <v>124816</v>
          </cell>
        </row>
        <row r="3294">
          <cell r="A3294">
            <v>124817</v>
          </cell>
        </row>
        <row r="3295">
          <cell r="A3295">
            <v>124818</v>
          </cell>
        </row>
        <row r="3296">
          <cell r="A3296">
            <v>124819</v>
          </cell>
        </row>
        <row r="3297">
          <cell r="A3297">
            <v>124820</v>
          </cell>
        </row>
        <row r="3298">
          <cell r="A3298">
            <v>124821</v>
          </cell>
        </row>
        <row r="3299">
          <cell r="A3299">
            <v>124822</v>
          </cell>
        </row>
        <row r="3300">
          <cell r="A3300">
            <v>124823</v>
          </cell>
        </row>
        <row r="3301">
          <cell r="A3301">
            <v>124824</v>
          </cell>
        </row>
        <row r="3302">
          <cell r="A3302">
            <v>124825</v>
          </cell>
        </row>
        <row r="3303">
          <cell r="A3303">
            <v>124826</v>
          </cell>
        </row>
        <row r="3304">
          <cell r="A3304">
            <v>124827</v>
          </cell>
        </row>
        <row r="3305">
          <cell r="A3305">
            <v>124828</v>
          </cell>
        </row>
        <row r="3306">
          <cell r="A3306">
            <v>124829</v>
          </cell>
        </row>
        <row r="3307">
          <cell r="A3307">
            <v>124830</v>
          </cell>
        </row>
        <row r="3308">
          <cell r="A3308">
            <v>124831</v>
          </cell>
        </row>
        <row r="3309">
          <cell r="A3309">
            <v>124832</v>
          </cell>
        </row>
        <row r="3310">
          <cell r="A3310">
            <v>124833</v>
          </cell>
        </row>
        <row r="3311">
          <cell r="A3311">
            <v>124834</v>
          </cell>
        </row>
        <row r="3312">
          <cell r="A3312">
            <v>124835</v>
          </cell>
        </row>
        <row r="3313">
          <cell r="A3313">
            <v>124836</v>
          </cell>
        </row>
        <row r="3314">
          <cell r="A3314">
            <v>124837</v>
          </cell>
        </row>
        <row r="3315">
          <cell r="A3315">
            <v>124838</v>
          </cell>
        </row>
        <row r="3316">
          <cell r="A3316">
            <v>124839</v>
          </cell>
        </row>
        <row r="3317">
          <cell r="A3317">
            <v>124840</v>
          </cell>
        </row>
        <row r="3318">
          <cell r="A3318">
            <v>124841</v>
          </cell>
        </row>
        <row r="3319">
          <cell r="A3319">
            <v>124842</v>
          </cell>
        </row>
        <row r="3320">
          <cell r="A3320">
            <v>124843</v>
          </cell>
        </row>
        <row r="3321">
          <cell r="A3321">
            <v>124844</v>
          </cell>
        </row>
        <row r="3322">
          <cell r="A3322">
            <v>124845</v>
          </cell>
        </row>
        <row r="3323">
          <cell r="A3323">
            <v>124846</v>
          </cell>
        </row>
        <row r="3324">
          <cell r="A3324">
            <v>124847</v>
          </cell>
        </row>
        <row r="3325">
          <cell r="A3325">
            <v>124848</v>
          </cell>
        </row>
        <row r="3326">
          <cell r="A3326">
            <v>124849</v>
          </cell>
        </row>
        <row r="3327">
          <cell r="A3327">
            <v>124850</v>
          </cell>
        </row>
        <row r="3328">
          <cell r="A3328">
            <v>124851</v>
          </cell>
        </row>
        <row r="3329">
          <cell r="A3329">
            <v>124852</v>
          </cell>
        </row>
        <row r="3330">
          <cell r="A3330">
            <v>124853</v>
          </cell>
        </row>
        <row r="3331">
          <cell r="A3331">
            <v>124854</v>
          </cell>
        </row>
        <row r="3332">
          <cell r="A3332">
            <v>124855</v>
          </cell>
        </row>
        <row r="3333">
          <cell r="A3333">
            <v>124856</v>
          </cell>
        </row>
        <row r="3334">
          <cell r="A3334">
            <v>124857</v>
          </cell>
        </row>
        <row r="3335">
          <cell r="A3335">
            <v>124858</v>
          </cell>
        </row>
        <row r="3336">
          <cell r="A3336">
            <v>124859</v>
          </cell>
        </row>
        <row r="3337">
          <cell r="A3337">
            <v>124860</v>
          </cell>
        </row>
        <row r="3338">
          <cell r="A3338">
            <v>124861</v>
          </cell>
        </row>
        <row r="3339">
          <cell r="A3339">
            <v>124862</v>
          </cell>
        </row>
        <row r="3340">
          <cell r="A3340">
            <v>124863</v>
          </cell>
        </row>
        <row r="3341">
          <cell r="A3341">
            <v>124864</v>
          </cell>
        </row>
        <row r="3342">
          <cell r="A3342">
            <v>124865</v>
          </cell>
        </row>
        <row r="3343">
          <cell r="A3343">
            <v>124866</v>
          </cell>
        </row>
        <row r="3344">
          <cell r="A3344">
            <v>124867</v>
          </cell>
        </row>
        <row r="3345">
          <cell r="A3345">
            <v>124868</v>
          </cell>
        </row>
        <row r="3346">
          <cell r="A3346">
            <v>124869</v>
          </cell>
        </row>
        <row r="3347">
          <cell r="A3347">
            <v>124870</v>
          </cell>
        </row>
        <row r="3348">
          <cell r="A3348">
            <v>124871</v>
          </cell>
        </row>
        <row r="3349">
          <cell r="A3349">
            <v>124872</v>
          </cell>
        </row>
        <row r="3350">
          <cell r="A3350">
            <v>124873</v>
          </cell>
        </row>
        <row r="3351">
          <cell r="A3351">
            <v>124874</v>
          </cell>
        </row>
        <row r="3352">
          <cell r="A3352">
            <v>124875</v>
          </cell>
        </row>
        <row r="3353">
          <cell r="A3353">
            <v>124876</v>
          </cell>
        </row>
        <row r="3354">
          <cell r="A3354">
            <v>124877</v>
          </cell>
        </row>
        <row r="3355">
          <cell r="A3355">
            <v>124878</v>
          </cell>
        </row>
        <row r="3356">
          <cell r="A3356">
            <v>124879</v>
          </cell>
        </row>
        <row r="3357">
          <cell r="A3357">
            <v>124880</v>
          </cell>
        </row>
        <row r="3358">
          <cell r="A3358">
            <v>124881</v>
          </cell>
        </row>
        <row r="3359">
          <cell r="A3359">
            <v>124882</v>
          </cell>
        </row>
        <row r="3360">
          <cell r="A3360">
            <v>124883</v>
          </cell>
        </row>
        <row r="3361">
          <cell r="A3361">
            <v>124884</v>
          </cell>
        </row>
        <row r="3362">
          <cell r="A3362">
            <v>124885</v>
          </cell>
        </row>
        <row r="3363">
          <cell r="A3363">
            <v>124886</v>
          </cell>
        </row>
        <row r="3364">
          <cell r="A3364">
            <v>124887</v>
          </cell>
        </row>
        <row r="3365">
          <cell r="A3365">
            <v>124888</v>
          </cell>
        </row>
        <row r="3366">
          <cell r="A3366">
            <v>124889</v>
          </cell>
        </row>
        <row r="3367">
          <cell r="A3367">
            <v>124890</v>
          </cell>
        </row>
        <row r="3368">
          <cell r="A3368">
            <v>124891</v>
          </cell>
        </row>
        <row r="3369">
          <cell r="A3369">
            <v>124892</v>
          </cell>
        </row>
        <row r="3370">
          <cell r="A3370">
            <v>124893</v>
          </cell>
        </row>
        <row r="3371">
          <cell r="A3371">
            <v>124894</v>
          </cell>
        </row>
        <row r="3372">
          <cell r="A3372">
            <v>124895</v>
          </cell>
        </row>
        <row r="3373">
          <cell r="A3373">
            <v>124896</v>
          </cell>
        </row>
        <row r="3374">
          <cell r="A3374">
            <v>124897</v>
          </cell>
        </row>
        <row r="3375">
          <cell r="A3375">
            <v>124898</v>
          </cell>
        </row>
        <row r="3376">
          <cell r="A3376">
            <v>124899</v>
          </cell>
        </row>
        <row r="3377">
          <cell r="A3377">
            <v>124900</v>
          </cell>
        </row>
        <row r="3378">
          <cell r="A3378">
            <v>124901</v>
          </cell>
        </row>
        <row r="3379">
          <cell r="A3379">
            <v>124902</v>
          </cell>
        </row>
        <row r="3380">
          <cell r="A3380">
            <v>124903</v>
          </cell>
        </row>
        <row r="3381">
          <cell r="A3381">
            <v>124904</v>
          </cell>
        </row>
        <row r="3382">
          <cell r="A3382">
            <v>124905</v>
          </cell>
        </row>
        <row r="3383">
          <cell r="A3383">
            <v>124906</v>
          </cell>
        </row>
        <row r="3384">
          <cell r="A3384">
            <v>124907</v>
          </cell>
        </row>
        <row r="3385">
          <cell r="A3385">
            <v>124908</v>
          </cell>
        </row>
        <row r="3386">
          <cell r="A3386">
            <v>124909</v>
          </cell>
        </row>
        <row r="3387">
          <cell r="A3387">
            <v>124910</v>
          </cell>
        </row>
        <row r="3388">
          <cell r="A3388">
            <v>124911</v>
          </cell>
        </row>
        <row r="3389">
          <cell r="A3389">
            <v>124912</v>
          </cell>
        </row>
        <row r="3390">
          <cell r="A3390">
            <v>124913</v>
          </cell>
        </row>
        <row r="3391">
          <cell r="A3391">
            <v>124914</v>
          </cell>
        </row>
        <row r="3392">
          <cell r="A3392">
            <v>124915</v>
          </cell>
        </row>
        <row r="3393">
          <cell r="A3393">
            <v>124916</v>
          </cell>
        </row>
        <row r="3394">
          <cell r="A3394">
            <v>124917</v>
          </cell>
        </row>
        <row r="3395">
          <cell r="A3395">
            <v>124918</v>
          </cell>
        </row>
        <row r="3396">
          <cell r="A3396">
            <v>124919</v>
          </cell>
        </row>
        <row r="3397">
          <cell r="A3397">
            <v>124920</v>
          </cell>
        </row>
        <row r="3398">
          <cell r="A3398">
            <v>124921</v>
          </cell>
        </row>
        <row r="3399">
          <cell r="A3399">
            <v>124922</v>
          </cell>
        </row>
        <row r="3400">
          <cell r="A3400">
            <v>124923</v>
          </cell>
        </row>
        <row r="3401">
          <cell r="A3401">
            <v>124924</v>
          </cell>
        </row>
        <row r="3402">
          <cell r="A3402">
            <v>124925</v>
          </cell>
        </row>
        <row r="3403">
          <cell r="A3403">
            <v>124926</v>
          </cell>
        </row>
        <row r="3404">
          <cell r="A3404">
            <v>124927</v>
          </cell>
        </row>
        <row r="3405">
          <cell r="A3405">
            <v>124928</v>
          </cell>
        </row>
        <row r="3406">
          <cell r="A3406">
            <v>124929</v>
          </cell>
        </row>
        <row r="3407">
          <cell r="A3407">
            <v>124930</v>
          </cell>
        </row>
        <row r="3408">
          <cell r="A3408">
            <v>124931</v>
          </cell>
        </row>
        <row r="3409">
          <cell r="A3409">
            <v>124932</v>
          </cell>
        </row>
        <row r="3410">
          <cell r="A3410">
            <v>124933</v>
          </cell>
        </row>
        <row r="3411">
          <cell r="A3411">
            <v>124934</v>
          </cell>
        </row>
        <row r="3412">
          <cell r="A3412">
            <v>124935</v>
          </cell>
        </row>
        <row r="3413">
          <cell r="A3413">
            <v>124936</v>
          </cell>
        </row>
        <row r="3414">
          <cell r="A3414">
            <v>124937</v>
          </cell>
        </row>
        <row r="3415">
          <cell r="A3415">
            <v>124938</v>
          </cell>
        </row>
        <row r="3416">
          <cell r="A3416">
            <v>124939</v>
          </cell>
        </row>
        <row r="3417">
          <cell r="A3417">
            <v>124940</v>
          </cell>
        </row>
        <row r="3418">
          <cell r="A3418">
            <v>124941</v>
          </cell>
        </row>
        <row r="3419">
          <cell r="A3419">
            <v>124942</v>
          </cell>
        </row>
        <row r="3420">
          <cell r="A3420">
            <v>124943</v>
          </cell>
        </row>
        <row r="3421">
          <cell r="A3421">
            <v>124944</v>
          </cell>
        </row>
        <row r="3422">
          <cell r="A3422">
            <v>124945</v>
          </cell>
        </row>
        <row r="3423">
          <cell r="A3423">
            <v>124946</v>
          </cell>
        </row>
        <row r="3424">
          <cell r="A3424">
            <v>124947</v>
          </cell>
        </row>
        <row r="3425">
          <cell r="A3425">
            <v>124948</v>
          </cell>
        </row>
        <row r="3426">
          <cell r="A3426">
            <v>124949</v>
          </cell>
        </row>
        <row r="3427">
          <cell r="A3427">
            <v>124950</v>
          </cell>
        </row>
        <row r="3428">
          <cell r="A3428">
            <v>124951</v>
          </cell>
        </row>
        <row r="3429">
          <cell r="A3429">
            <v>124952</v>
          </cell>
        </row>
        <row r="3430">
          <cell r="A3430">
            <v>124953</v>
          </cell>
        </row>
        <row r="3431">
          <cell r="A3431">
            <v>124954</v>
          </cell>
        </row>
        <row r="3432">
          <cell r="A3432">
            <v>124955</v>
          </cell>
        </row>
        <row r="3433">
          <cell r="A3433">
            <v>124956</v>
          </cell>
        </row>
        <row r="3434">
          <cell r="A3434">
            <v>124957</v>
          </cell>
        </row>
        <row r="3435">
          <cell r="A3435">
            <v>124958</v>
          </cell>
        </row>
        <row r="3436">
          <cell r="A3436">
            <v>124959</v>
          </cell>
        </row>
        <row r="3437">
          <cell r="A3437">
            <v>124960</v>
          </cell>
        </row>
        <row r="3438">
          <cell r="A3438">
            <v>124961</v>
          </cell>
        </row>
        <row r="3439">
          <cell r="A3439">
            <v>124962</v>
          </cell>
        </row>
        <row r="3440">
          <cell r="A3440">
            <v>124963</v>
          </cell>
        </row>
        <row r="3441">
          <cell r="A3441">
            <v>124964</v>
          </cell>
        </row>
        <row r="3442">
          <cell r="A3442">
            <v>124965</v>
          </cell>
        </row>
        <row r="3443">
          <cell r="A3443">
            <v>124966</v>
          </cell>
        </row>
        <row r="3444">
          <cell r="A3444">
            <v>124967</v>
          </cell>
        </row>
        <row r="3445">
          <cell r="A3445">
            <v>124968</v>
          </cell>
        </row>
        <row r="3446">
          <cell r="A3446">
            <v>124969</v>
          </cell>
        </row>
        <row r="3447">
          <cell r="A3447">
            <v>124970</v>
          </cell>
        </row>
        <row r="3448">
          <cell r="A3448">
            <v>124971</v>
          </cell>
        </row>
        <row r="3449">
          <cell r="A3449">
            <v>124972</v>
          </cell>
        </row>
        <row r="3450">
          <cell r="A3450">
            <v>124973</v>
          </cell>
        </row>
        <row r="3451">
          <cell r="A3451">
            <v>124974</v>
          </cell>
        </row>
        <row r="3452">
          <cell r="A3452">
            <v>124975</v>
          </cell>
        </row>
        <row r="3453">
          <cell r="A3453">
            <v>124976</v>
          </cell>
        </row>
        <row r="3454">
          <cell r="A3454">
            <v>124977</v>
          </cell>
        </row>
        <row r="3455">
          <cell r="A3455">
            <v>124978</v>
          </cell>
        </row>
        <row r="3456">
          <cell r="A3456">
            <v>124979</v>
          </cell>
        </row>
        <row r="3457">
          <cell r="A3457">
            <v>124980</v>
          </cell>
        </row>
        <row r="3458">
          <cell r="A3458">
            <v>124981</v>
          </cell>
        </row>
        <row r="3459">
          <cell r="A3459">
            <v>124982</v>
          </cell>
        </row>
        <row r="3460">
          <cell r="A3460">
            <v>124983</v>
          </cell>
        </row>
        <row r="3461">
          <cell r="A3461">
            <v>124984</v>
          </cell>
        </row>
        <row r="3462">
          <cell r="A3462">
            <v>124985</v>
          </cell>
        </row>
        <row r="3463">
          <cell r="A3463">
            <v>124986</v>
          </cell>
        </row>
        <row r="3464">
          <cell r="A3464">
            <v>124987</v>
          </cell>
        </row>
        <row r="3465">
          <cell r="A3465">
            <v>124988</v>
          </cell>
        </row>
        <row r="3466">
          <cell r="A3466">
            <v>124989</v>
          </cell>
        </row>
        <row r="3467">
          <cell r="A3467">
            <v>124990</v>
          </cell>
        </row>
        <row r="3468">
          <cell r="A3468">
            <v>124991</v>
          </cell>
        </row>
        <row r="3469">
          <cell r="A3469">
            <v>124992</v>
          </cell>
        </row>
        <row r="3470">
          <cell r="A3470">
            <v>124993</v>
          </cell>
        </row>
        <row r="3471">
          <cell r="A3471">
            <v>124994</v>
          </cell>
        </row>
        <row r="3472">
          <cell r="A3472">
            <v>124995</v>
          </cell>
        </row>
        <row r="3473">
          <cell r="A3473">
            <v>124996</v>
          </cell>
        </row>
        <row r="3474">
          <cell r="A3474">
            <v>124997</v>
          </cell>
        </row>
        <row r="3475">
          <cell r="A3475">
            <v>124998</v>
          </cell>
        </row>
        <row r="3476">
          <cell r="A3476">
            <v>124999</v>
          </cell>
        </row>
        <row r="3477">
          <cell r="A3477">
            <v>125000</v>
          </cell>
        </row>
        <row r="3478">
          <cell r="A3478">
            <v>125001</v>
          </cell>
        </row>
        <row r="3479">
          <cell r="A3479">
            <v>125002</v>
          </cell>
        </row>
        <row r="3480">
          <cell r="A3480">
            <v>125003</v>
          </cell>
        </row>
        <row r="3481">
          <cell r="A3481">
            <v>125004</v>
          </cell>
        </row>
        <row r="3482">
          <cell r="A3482">
            <v>125005</v>
          </cell>
        </row>
        <row r="3483">
          <cell r="A3483">
            <v>125006</v>
          </cell>
        </row>
        <row r="3484">
          <cell r="A3484">
            <v>125007</v>
          </cell>
        </row>
        <row r="3485">
          <cell r="A3485">
            <v>125008</v>
          </cell>
        </row>
        <row r="3486">
          <cell r="A3486">
            <v>125009</v>
          </cell>
        </row>
        <row r="3487">
          <cell r="A3487">
            <v>125010</v>
          </cell>
        </row>
        <row r="3488">
          <cell r="A3488">
            <v>125011</v>
          </cell>
        </row>
        <row r="3489">
          <cell r="A3489">
            <v>125012</v>
          </cell>
        </row>
        <row r="3490">
          <cell r="A3490">
            <v>125013</v>
          </cell>
        </row>
        <row r="3491">
          <cell r="A3491">
            <v>125014</v>
          </cell>
        </row>
        <row r="3492">
          <cell r="A3492">
            <v>125015</v>
          </cell>
        </row>
        <row r="3493">
          <cell r="A3493">
            <v>125016</v>
          </cell>
        </row>
        <row r="3494">
          <cell r="A3494">
            <v>125017</v>
          </cell>
        </row>
        <row r="3495">
          <cell r="A3495">
            <v>125018</v>
          </cell>
        </row>
        <row r="3496">
          <cell r="A3496">
            <v>125019</v>
          </cell>
        </row>
        <row r="3497">
          <cell r="A3497">
            <v>125020</v>
          </cell>
        </row>
        <row r="3498">
          <cell r="A3498">
            <v>125021</v>
          </cell>
        </row>
        <row r="3499">
          <cell r="A3499">
            <v>125022</v>
          </cell>
        </row>
        <row r="3500">
          <cell r="A3500">
            <v>125023</v>
          </cell>
        </row>
        <row r="3501">
          <cell r="A3501">
            <v>125024</v>
          </cell>
        </row>
        <row r="3502">
          <cell r="A3502">
            <v>125025</v>
          </cell>
        </row>
        <row r="3503">
          <cell r="A3503">
            <v>125026</v>
          </cell>
        </row>
        <row r="3504">
          <cell r="A3504">
            <v>125027</v>
          </cell>
        </row>
        <row r="3505">
          <cell r="A3505">
            <v>125028</v>
          </cell>
        </row>
        <row r="3506">
          <cell r="A3506">
            <v>125029</v>
          </cell>
        </row>
        <row r="3507">
          <cell r="A3507">
            <v>125030</v>
          </cell>
        </row>
        <row r="3508">
          <cell r="A3508">
            <v>125031</v>
          </cell>
        </row>
        <row r="3509">
          <cell r="A3509">
            <v>125032</v>
          </cell>
        </row>
        <row r="3510">
          <cell r="A3510">
            <v>125033</v>
          </cell>
        </row>
        <row r="3511">
          <cell r="A3511">
            <v>125034</v>
          </cell>
        </row>
        <row r="3512">
          <cell r="A3512">
            <v>125035</v>
          </cell>
        </row>
        <row r="3513">
          <cell r="A3513">
            <v>125036</v>
          </cell>
        </row>
        <row r="3514">
          <cell r="A3514">
            <v>125037</v>
          </cell>
        </row>
        <row r="3515">
          <cell r="A3515">
            <v>125038</v>
          </cell>
        </row>
        <row r="3516">
          <cell r="A3516">
            <v>125039</v>
          </cell>
        </row>
        <row r="3517">
          <cell r="A3517">
            <v>125040</v>
          </cell>
        </row>
        <row r="3518">
          <cell r="A3518">
            <v>125041</v>
          </cell>
        </row>
        <row r="3519">
          <cell r="A3519">
            <v>125042</v>
          </cell>
        </row>
        <row r="3520">
          <cell r="A3520">
            <v>125043</v>
          </cell>
        </row>
        <row r="3521">
          <cell r="A3521">
            <v>125044</v>
          </cell>
        </row>
        <row r="3522">
          <cell r="A3522">
            <v>125045</v>
          </cell>
        </row>
        <row r="3523">
          <cell r="A3523">
            <v>125046</v>
          </cell>
        </row>
        <row r="3524">
          <cell r="A3524">
            <v>125047</v>
          </cell>
        </row>
        <row r="3525">
          <cell r="A3525">
            <v>125048</v>
          </cell>
        </row>
        <row r="3526">
          <cell r="A3526">
            <v>125049</v>
          </cell>
        </row>
        <row r="3527">
          <cell r="A3527">
            <v>125050</v>
          </cell>
        </row>
        <row r="3528">
          <cell r="A3528">
            <v>125051</v>
          </cell>
        </row>
        <row r="3529">
          <cell r="A3529">
            <v>125052</v>
          </cell>
        </row>
        <row r="3530">
          <cell r="A3530">
            <v>125053</v>
          </cell>
        </row>
        <row r="3531">
          <cell r="A3531">
            <v>125054</v>
          </cell>
        </row>
        <row r="3532">
          <cell r="A3532">
            <v>125055</v>
          </cell>
        </row>
        <row r="3533">
          <cell r="A3533">
            <v>125056</v>
          </cell>
        </row>
        <row r="3534">
          <cell r="A3534">
            <v>125057</v>
          </cell>
        </row>
        <row r="3535">
          <cell r="A3535">
            <v>125058</v>
          </cell>
        </row>
        <row r="3536">
          <cell r="A3536">
            <v>125059</v>
          </cell>
        </row>
        <row r="3537">
          <cell r="A3537">
            <v>125060</v>
          </cell>
        </row>
        <row r="3538">
          <cell r="A3538">
            <v>125061</v>
          </cell>
        </row>
        <row r="3539">
          <cell r="A3539">
            <v>125062</v>
          </cell>
        </row>
        <row r="3540">
          <cell r="A3540">
            <v>125063</v>
          </cell>
        </row>
        <row r="3541">
          <cell r="A3541">
            <v>125064</v>
          </cell>
        </row>
        <row r="3542">
          <cell r="A3542">
            <v>125065</v>
          </cell>
        </row>
        <row r="3543">
          <cell r="A3543">
            <v>125066</v>
          </cell>
        </row>
        <row r="3544">
          <cell r="A3544">
            <v>125067</v>
          </cell>
        </row>
        <row r="3545">
          <cell r="A3545">
            <v>125068</v>
          </cell>
        </row>
        <row r="3546">
          <cell r="A3546">
            <v>125069</v>
          </cell>
        </row>
        <row r="3547">
          <cell r="A3547">
            <v>125070</v>
          </cell>
        </row>
        <row r="3548">
          <cell r="A3548">
            <v>125071</v>
          </cell>
        </row>
        <row r="3549">
          <cell r="A3549">
            <v>125072</v>
          </cell>
        </row>
        <row r="3550">
          <cell r="A3550">
            <v>125073</v>
          </cell>
        </row>
        <row r="3551">
          <cell r="A3551">
            <v>125074</v>
          </cell>
        </row>
        <row r="3552">
          <cell r="A3552">
            <v>125075</v>
          </cell>
        </row>
        <row r="3553">
          <cell r="A3553">
            <v>125076</v>
          </cell>
        </row>
        <row r="3554">
          <cell r="A3554">
            <v>125077</v>
          </cell>
        </row>
        <row r="3555">
          <cell r="A3555">
            <v>125078</v>
          </cell>
        </row>
        <row r="3556">
          <cell r="A3556">
            <v>125079</v>
          </cell>
        </row>
        <row r="3557">
          <cell r="A3557">
            <v>125080</v>
          </cell>
        </row>
        <row r="3558">
          <cell r="A3558">
            <v>125081</v>
          </cell>
        </row>
        <row r="3559">
          <cell r="A3559">
            <v>125082</v>
          </cell>
        </row>
        <row r="3560">
          <cell r="A3560">
            <v>125083</v>
          </cell>
        </row>
        <row r="3561">
          <cell r="A3561">
            <v>125084</v>
          </cell>
        </row>
        <row r="3562">
          <cell r="A3562">
            <v>125085</v>
          </cell>
        </row>
        <row r="3563">
          <cell r="A3563">
            <v>125086</v>
          </cell>
        </row>
        <row r="3564">
          <cell r="A3564">
            <v>125087</v>
          </cell>
        </row>
        <row r="3565">
          <cell r="A3565">
            <v>125088</v>
          </cell>
        </row>
        <row r="3566">
          <cell r="A3566">
            <v>125089</v>
          </cell>
        </row>
        <row r="3567">
          <cell r="A3567">
            <v>125090</v>
          </cell>
        </row>
        <row r="3568">
          <cell r="A3568">
            <v>125091</v>
          </cell>
        </row>
        <row r="3569">
          <cell r="A3569">
            <v>125092</v>
          </cell>
        </row>
        <row r="3570">
          <cell r="A3570">
            <v>125093</v>
          </cell>
        </row>
        <row r="3571">
          <cell r="A3571">
            <v>125094</v>
          </cell>
        </row>
        <row r="3572">
          <cell r="A3572">
            <v>125095</v>
          </cell>
        </row>
        <row r="3573">
          <cell r="A3573">
            <v>125096</v>
          </cell>
        </row>
        <row r="3574">
          <cell r="A3574">
            <v>125097</v>
          </cell>
        </row>
        <row r="3575">
          <cell r="A3575">
            <v>125098</v>
          </cell>
        </row>
        <row r="3576">
          <cell r="A3576">
            <v>125099</v>
          </cell>
        </row>
        <row r="3577">
          <cell r="A3577">
            <v>125100</v>
          </cell>
        </row>
        <row r="3578">
          <cell r="A3578">
            <v>125101</v>
          </cell>
        </row>
        <row r="3579">
          <cell r="A3579">
            <v>125102</v>
          </cell>
        </row>
        <row r="3580">
          <cell r="A3580">
            <v>125103</v>
          </cell>
        </row>
        <row r="3581">
          <cell r="A3581">
            <v>125104</v>
          </cell>
        </row>
        <row r="3582">
          <cell r="A3582">
            <v>125105</v>
          </cell>
        </row>
        <row r="3583">
          <cell r="A3583">
            <v>125106</v>
          </cell>
        </row>
        <row r="3584">
          <cell r="A3584">
            <v>125107</v>
          </cell>
        </row>
        <row r="3585">
          <cell r="A3585">
            <v>125108</v>
          </cell>
        </row>
        <row r="3586">
          <cell r="A3586">
            <v>125109</v>
          </cell>
        </row>
        <row r="3587">
          <cell r="A3587">
            <v>125110</v>
          </cell>
        </row>
        <row r="3588">
          <cell r="A3588">
            <v>125111</v>
          </cell>
        </row>
        <row r="3589">
          <cell r="A3589">
            <v>125112</v>
          </cell>
        </row>
        <row r="3590">
          <cell r="A3590">
            <v>125113</v>
          </cell>
        </row>
        <row r="3591">
          <cell r="A3591">
            <v>125114</v>
          </cell>
        </row>
        <row r="3592">
          <cell r="A3592">
            <v>125115</v>
          </cell>
        </row>
        <row r="3593">
          <cell r="A3593">
            <v>125116</v>
          </cell>
        </row>
        <row r="3594">
          <cell r="A3594">
            <v>125117</v>
          </cell>
        </row>
        <row r="3595">
          <cell r="A3595">
            <v>125118</v>
          </cell>
        </row>
        <row r="3596">
          <cell r="A3596">
            <v>125119</v>
          </cell>
        </row>
        <row r="3597">
          <cell r="A3597">
            <v>125120</v>
          </cell>
        </row>
        <row r="3598">
          <cell r="A3598">
            <v>125121</v>
          </cell>
        </row>
        <row r="3599">
          <cell r="A3599">
            <v>125122</v>
          </cell>
        </row>
        <row r="3600">
          <cell r="A3600">
            <v>125123</v>
          </cell>
        </row>
        <row r="3601">
          <cell r="A3601">
            <v>125124</v>
          </cell>
        </row>
        <row r="3602">
          <cell r="A3602">
            <v>125125</v>
          </cell>
        </row>
        <row r="3603">
          <cell r="A3603">
            <v>125126</v>
          </cell>
        </row>
        <row r="3604">
          <cell r="A3604">
            <v>125127</v>
          </cell>
        </row>
        <row r="3605">
          <cell r="A3605">
            <v>125128</v>
          </cell>
        </row>
        <row r="3606">
          <cell r="A3606">
            <v>125129</v>
          </cell>
        </row>
        <row r="3607">
          <cell r="A3607">
            <v>125130</v>
          </cell>
        </row>
        <row r="3608">
          <cell r="A3608">
            <v>125131</v>
          </cell>
        </row>
        <row r="3609">
          <cell r="A3609">
            <v>125132</v>
          </cell>
        </row>
        <row r="3610">
          <cell r="A3610">
            <v>125133</v>
          </cell>
        </row>
        <row r="3611">
          <cell r="A3611">
            <v>125134</v>
          </cell>
        </row>
        <row r="3612">
          <cell r="A3612">
            <v>125135</v>
          </cell>
        </row>
        <row r="3613">
          <cell r="A3613">
            <v>125136</v>
          </cell>
        </row>
      </sheetData>
      <sheetData sheetId="2" refreshError="1"/>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GS\AppData\Roaming\Microsoft\AppData\Roaming\hp92\AppData\Roaming\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GS\AppData\Roaming\Microsoft\AppData\Roaming\Microsoft\&#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0"/>
  <sheetViews>
    <sheetView showGridLines="0" rightToLeft="1" tabSelected="1" workbookViewId="0">
      <selection activeCell="B1" sqref="B1:U1"/>
    </sheetView>
  </sheetViews>
  <sheetFormatPr defaultColWidth="9" defaultRowHeight="18" x14ac:dyDescent="0.45"/>
  <cols>
    <col min="1" max="1" width="2.125" style="65" customWidth="1"/>
    <col min="2" max="2" width="4.125" style="65" customWidth="1"/>
    <col min="3" max="6" width="9" style="65"/>
    <col min="7" max="7" width="1.125" style="65" customWidth="1"/>
    <col min="8" max="8" width="12.75" style="65" customWidth="1"/>
    <col min="9" max="9" width="16.875" style="65" customWidth="1"/>
    <col min="10" max="10" width="5" style="65" customWidth="1"/>
    <col min="11" max="11" width="9" style="65" customWidth="1"/>
    <col min="12" max="12" width="2.75" style="65" customWidth="1"/>
    <col min="13" max="13" width="9" style="65"/>
    <col min="14" max="14" width="9" style="65" customWidth="1"/>
    <col min="15" max="15" width="3.125" style="65" customWidth="1"/>
    <col min="16" max="17" width="9" style="65"/>
    <col min="18" max="18" width="4.75" style="65" customWidth="1"/>
    <col min="19" max="19" width="2" style="65" customWidth="1"/>
    <col min="20" max="20" width="8.875" style="65" customWidth="1"/>
    <col min="21" max="21" width="15.125" style="65" customWidth="1"/>
    <col min="22" max="16384" width="9" style="65"/>
  </cols>
  <sheetData>
    <row r="1" spans="1:22" ht="28.5" thickBot="1" x14ac:dyDescent="0.7">
      <c r="B1" s="300" t="s">
        <v>351</v>
      </c>
      <c r="C1" s="300"/>
      <c r="D1" s="300"/>
      <c r="E1" s="300"/>
      <c r="F1" s="300"/>
      <c r="G1" s="300"/>
      <c r="H1" s="300"/>
      <c r="I1" s="300"/>
      <c r="J1" s="300"/>
      <c r="K1" s="300"/>
      <c r="L1" s="300"/>
      <c r="M1" s="300"/>
      <c r="N1" s="300"/>
      <c r="O1" s="300"/>
      <c r="P1" s="300"/>
      <c r="Q1" s="300"/>
      <c r="R1" s="300"/>
      <c r="S1" s="300"/>
      <c r="T1" s="300"/>
      <c r="U1" s="300"/>
    </row>
    <row r="2" spans="1:22" ht="19.5" customHeight="1" thickBot="1" x14ac:dyDescent="0.55000000000000004">
      <c r="B2" s="301" t="s">
        <v>181</v>
      </c>
      <c r="C2" s="301"/>
      <c r="D2" s="301"/>
      <c r="E2" s="301"/>
      <c r="F2" s="301"/>
      <c r="G2" s="301"/>
      <c r="H2" s="301"/>
      <c r="I2" s="301"/>
      <c r="J2" s="66"/>
      <c r="K2" s="302" t="s">
        <v>352</v>
      </c>
      <c r="L2" s="303"/>
      <c r="M2" s="303"/>
      <c r="N2" s="303"/>
      <c r="O2" s="303"/>
      <c r="P2" s="303"/>
      <c r="Q2" s="303"/>
      <c r="R2" s="303"/>
      <c r="S2" s="303"/>
      <c r="T2" s="306" t="s">
        <v>353</v>
      </c>
      <c r="U2" s="307"/>
    </row>
    <row r="3" spans="1:22" ht="22.5" customHeight="1" thickBot="1" x14ac:dyDescent="0.55000000000000004">
      <c r="A3" s="67">
        <v>1</v>
      </c>
      <c r="B3" s="310" t="s">
        <v>354</v>
      </c>
      <c r="C3" s="311"/>
      <c r="D3" s="311"/>
      <c r="E3" s="311"/>
      <c r="F3" s="311"/>
      <c r="G3" s="311"/>
      <c r="H3" s="311"/>
      <c r="I3" s="312"/>
      <c r="K3" s="304"/>
      <c r="L3" s="305"/>
      <c r="M3" s="305"/>
      <c r="N3" s="305"/>
      <c r="O3" s="305"/>
      <c r="P3" s="305"/>
      <c r="Q3" s="305"/>
      <c r="R3" s="305"/>
      <c r="S3" s="305"/>
      <c r="T3" s="308"/>
      <c r="U3" s="309"/>
    </row>
    <row r="4" spans="1:22" ht="22.5" customHeight="1" thickBot="1" x14ac:dyDescent="0.55000000000000004">
      <c r="A4" s="67">
        <v>2</v>
      </c>
      <c r="B4" s="292" t="s">
        <v>355</v>
      </c>
      <c r="C4" s="293"/>
      <c r="D4" s="293"/>
      <c r="E4" s="293"/>
      <c r="F4" s="293"/>
      <c r="G4" s="293"/>
      <c r="H4" s="293"/>
      <c r="I4" s="294"/>
      <c r="K4" s="295" t="s">
        <v>15</v>
      </c>
      <c r="L4" s="296"/>
      <c r="M4" s="296"/>
      <c r="N4" s="296"/>
      <c r="O4" s="296"/>
      <c r="P4" s="296"/>
      <c r="Q4" s="296"/>
      <c r="R4" s="296"/>
      <c r="S4" s="297"/>
      <c r="T4" s="298">
        <v>1</v>
      </c>
      <c r="U4" s="299"/>
    </row>
    <row r="5" spans="1:22" ht="22.5" customHeight="1" thickBot="1" x14ac:dyDescent="0.55000000000000004">
      <c r="A5" s="67"/>
      <c r="B5" s="313" t="s">
        <v>356</v>
      </c>
      <c r="C5" s="314"/>
      <c r="D5" s="314"/>
      <c r="E5" s="314"/>
      <c r="F5" s="314"/>
      <c r="G5" s="314"/>
      <c r="H5" s="314"/>
      <c r="I5" s="68"/>
      <c r="K5" s="315" t="s">
        <v>357</v>
      </c>
      <c r="L5" s="316"/>
      <c r="M5" s="316"/>
      <c r="N5" s="316"/>
      <c r="O5" s="316"/>
      <c r="P5" s="316"/>
      <c r="Q5" s="316"/>
      <c r="R5" s="316"/>
      <c r="S5" s="316"/>
      <c r="T5" s="298">
        <v>1</v>
      </c>
      <c r="U5" s="299"/>
    </row>
    <row r="6" spans="1:22" ht="22.5" customHeight="1" thickBot="1" x14ac:dyDescent="0.55000000000000004">
      <c r="A6" s="67"/>
      <c r="B6" s="317" t="s">
        <v>358</v>
      </c>
      <c r="C6" s="318"/>
      <c r="D6" s="318"/>
      <c r="E6" s="318"/>
      <c r="F6" s="318"/>
      <c r="G6" s="318"/>
      <c r="H6" s="318"/>
      <c r="I6" s="319"/>
      <c r="K6" s="315" t="s">
        <v>359</v>
      </c>
      <c r="L6" s="316"/>
      <c r="M6" s="316"/>
      <c r="N6" s="316"/>
      <c r="O6" s="316"/>
      <c r="P6" s="316"/>
      <c r="Q6" s="316"/>
      <c r="R6" s="316"/>
      <c r="S6" s="316"/>
      <c r="T6" s="320" t="s">
        <v>360</v>
      </c>
      <c r="U6" s="321"/>
    </row>
    <row r="7" spans="1:22" ht="22.5" customHeight="1" thickBot="1" x14ac:dyDescent="0.55000000000000004">
      <c r="A7" s="67">
        <v>3</v>
      </c>
      <c r="B7" s="313" t="s">
        <v>183</v>
      </c>
      <c r="C7" s="314"/>
      <c r="D7" s="314"/>
      <c r="E7" s="314"/>
      <c r="F7" s="314"/>
      <c r="G7" s="314"/>
      <c r="H7" s="322" t="s">
        <v>182</v>
      </c>
      <c r="I7" s="323"/>
      <c r="K7" s="324" t="s">
        <v>361</v>
      </c>
      <c r="L7" s="325"/>
      <c r="M7" s="325"/>
      <c r="N7" s="325"/>
      <c r="O7" s="325"/>
      <c r="P7" s="325"/>
      <c r="Q7" s="325"/>
      <c r="R7" s="325"/>
      <c r="S7" s="326"/>
      <c r="T7" s="327">
        <v>0.5</v>
      </c>
      <c r="U7" s="328"/>
      <c r="V7" s="69"/>
    </row>
    <row r="8" spans="1:22" ht="22.5" customHeight="1" x14ac:dyDescent="0.5">
      <c r="A8" s="67">
        <v>4</v>
      </c>
      <c r="B8" s="329" t="s">
        <v>1710</v>
      </c>
      <c r="C8" s="329"/>
      <c r="D8" s="329"/>
      <c r="E8" s="329"/>
      <c r="F8" s="329"/>
      <c r="G8" s="329"/>
      <c r="H8" s="329"/>
      <c r="I8" s="329"/>
      <c r="J8" s="69"/>
      <c r="K8" s="332" t="s">
        <v>362</v>
      </c>
      <c r="L8" s="333"/>
      <c r="M8" s="333"/>
      <c r="N8" s="333"/>
      <c r="O8" s="333"/>
      <c r="P8" s="333"/>
      <c r="Q8" s="333"/>
      <c r="R8" s="333"/>
      <c r="S8" s="333"/>
      <c r="T8" s="334">
        <v>0.2</v>
      </c>
      <c r="U8" s="335"/>
    </row>
    <row r="9" spans="1:22" ht="22.5" customHeight="1" x14ac:dyDescent="0.5">
      <c r="A9" s="67"/>
      <c r="B9" s="330"/>
      <c r="C9" s="330"/>
      <c r="D9" s="330"/>
      <c r="E9" s="330"/>
      <c r="F9" s="330"/>
      <c r="G9" s="330"/>
      <c r="H9" s="330"/>
      <c r="I9" s="330"/>
      <c r="J9" s="70"/>
      <c r="K9" s="332"/>
      <c r="L9" s="333"/>
      <c r="M9" s="333"/>
      <c r="N9" s="333"/>
      <c r="O9" s="333"/>
      <c r="P9" s="333"/>
      <c r="Q9" s="333"/>
      <c r="R9" s="333"/>
      <c r="S9" s="333"/>
      <c r="T9" s="336"/>
      <c r="U9" s="335"/>
    </row>
    <row r="10" spans="1:22" ht="22.5" customHeight="1" x14ac:dyDescent="0.5">
      <c r="A10" s="67"/>
      <c r="B10" s="330"/>
      <c r="C10" s="330"/>
      <c r="D10" s="330"/>
      <c r="E10" s="330"/>
      <c r="F10" s="330"/>
      <c r="G10" s="330"/>
      <c r="H10" s="330"/>
      <c r="I10" s="330"/>
      <c r="K10" s="295" t="s">
        <v>363</v>
      </c>
      <c r="L10" s="296"/>
      <c r="M10" s="296"/>
      <c r="N10" s="296"/>
      <c r="O10" s="296"/>
      <c r="P10" s="296"/>
      <c r="Q10" s="296"/>
      <c r="R10" s="296"/>
      <c r="S10" s="297"/>
      <c r="T10" s="337">
        <v>0.2</v>
      </c>
      <c r="U10" s="338"/>
    </row>
    <row r="11" spans="1:22" ht="45" customHeight="1" x14ac:dyDescent="0.5">
      <c r="A11" s="67"/>
      <c r="B11" s="330"/>
      <c r="C11" s="330"/>
      <c r="D11" s="330"/>
      <c r="E11" s="330"/>
      <c r="F11" s="330"/>
      <c r="G11" s="330"/>
      <c r="H11" s="330"/>
      <c r="I11" s="330"/>
      <c r="K11" s="339" t="s">
        <v>364</v>
      </c>
      <c r="L11" s="340"/>
      <c r="M11" s="340"/>
      <c r="N11" s="340"/>
      <c r="O11" s="340"/>
      <c r="P11" s="340"/>
      <c r="Q11" s="340"/>
      <c r="R11" s="340"/>
      <c r="S11" s="341"/>
      <c r="T11" s="337">
        <v>0.2</v>
      </c>
      <c r="U11" s="338"/>
    </row>
    <row r="12" spans="1:22" ht="22.5" customHeight="1" thickBot="1" x14ac:dyDescent="0.55000000000000004">
      <c r="A12" s="67"/>
      <c r="B12" s="331"/>
      <c r="C12" s="331"/>
      <c r="D12" s="331"/>
      <c r="E12" s="331"/>
      <c r="F12" s="331"/>
      <c r="G12" s="331"/>
      <c r="H12" s="331"/>
      <c r="I12" s="331"/>
      <c r="K12" s="342" t="s">
        <v>365</v>
      </c>
      <c r="L12" s="343"/>
      <c r="M12" s="343"/>
      <c r="N12" s="343"/>
      <c r="O12" s="343"/>
      <c r="P12" s="343"/>
      <c r="Q12" s="343"/>
      <c r="R12" s="343"/>
      <c r="S12" s="344"/>
      <c r="T12" s="345">
        <v>0.5</v>
      </c>
      <c r="U12" s="346"/>
    </row>
    <row r="13" spans="1:22" ht="22.5" customHeight="1" thickBot="1" x14ac:dyDescent="0.55000000000000004">
      <c r="A13" s="67">
        <v>5</v>
      </c>
      <c r="B13" s="347" t="s">
        <v>366</v>
      </c>
      <c r="C13" s="348"/>
      <c r="D13" s="348"/>
      <c r="E13" s="348"/>
      <c r="F13" s="348"/>
      <c r="G13" s="348"/>
      <c r="H13" s="348"/>
      <c r="I13" s="349"/>
      <c r="K13" s="350" t="s">
        <v>367</v>
      </c>
      <c r="L13" s="351"/>
      <c r="M13" s="351"/>
      <c r="N13" s="351"/>
      <c r="O13" s="351"/>
      <c r="P13" s="351"/>
      <c r="Q13" s="351"/>
      <c r="R13" s="351"/>
      <c r="S13" s="351"/>
      <c r="T13" s="351"/>
      <c r="U13" s="351"/>
    </row>
    <row r="14" spans="1:22" ht="22.5" customHeight="1" x14ac:dyDescent="0.5">
      <c r="A14" s="67"/>
      <c r="B14" s="352" t="s">
        <v>2336</v>
      </c>
      <c r="C14" s="352"/>
      <c r="D14" s="352"/>
      <c r="E14" s="352"/>
      <c r="F14" s="352"/>
      <c r="G14" s="352"/>
      <c r="H14" s="352"/>
      <c r="I14" s="352"/>
      <c r="K14" s="351"/>
      <c r="L14" s="351"/>
      <c r="M14" s="351"/>
      <c r="N14" s="351"/>
      <c r="O14" s="351"/>
      <c r="P14" s="351"/>
      <c r="Q14" s="351"/>
      <c r="R14" s="351"/>
      <c r="S14" s="351"/>
      <c r="T14" s="351"/>
      <c r="U14" s="351"/>
    </row>
    <row r="15" spans="1:22" ht="3.75" customHeight="1" x14ac:dyDescent="0.5">
      <c r="A15" s="67"/>
      <c r="B15" s="353"/>
      <c r="C15" s="353"/>
      <c r="D15" s="353"/>
      <c r="E15" s="353"/>
      <c r="F15" s="353"/>
      <c r="G15" s="353"/>
      <c r="H15" s="353"/>
      <c r="I15" s="353"/>
      <c r="K15" s="355"/>
      <c r="L15" s="355"/>
      <c r="M15" s="355"/>
      <c r="N15" s="355"/>
      <c r="O15" s="355"/>
      <c r="P15" s="355"/>
      <c r="Q15" s="355"/>
      <c r="R15" s="355"/>
      <c r="S15" s="355"/>
      <c r="T15" s="355"/>
      <c r="U15" s="355"/>
    </row>
    <row r="16" spans="1:22" ht="26.25" customHeight="1" x14ac:dyDescent="0.5">
      <c r="A16" s="67">
        <v>6</v>
      </c>
      <c r="B16" s="353"/>
      <c r="C16" s="353"/>
      <c r="D16" s="353"/>
      <c r="E16" s="353"/>
      <c r="F16" s="353"/>
      <c r="G16" s="353"/>
      <c r="H16" s="353"/>
      <c r="I16" s="353"/>
      <c r="K16" s="355"/>
      <c r="L16" s="355"/>
      <c r="M16" s="355"/>
      <c r="N16" s="355"/>
      <c r="O16" s="355"/>
      <c r="P16" s="355"/>
      <c r="Q16" s="355"/>
      <c r="R16" s="355"/>
      <c r="S16" s="355"/>
      <c r="T16" s="355"/>
      <c r="U16" s="355"/>
    </row>
    <row r="17" spans="2:21" ht="19.5" customHeight="1" x14ac:dyDescent="0.45">
      <c r="B17" s="353"/>
      <c r="C17" s="353"/>
      <c r="D17" s="353"/>
      <c r="E17" s="353"/>
      <c r="F17" s="353"/>
      <c r="G17" s="353"/>
      <c r="H17" s="353"/>
      <c r="I17" s="353"/>
      <c r="K17" s="355"/>
      <c r="L17" s="355"/>
      <c r="M17" s="355"/>
      <c r="N17" s="355"/>
      <c r="O17" s="355"/>
      <c r="P17" s="355"/>
      <c r="Q17" s="355"/>
      <c r="R17" s="355"/>
      <c r="S17" s="355"/>
      <c r="T17" s="355"/>
      <c r="U17" s="355"/>
    </row>
    <row r="18" spans="2:21" ht="19.5" customHeight="1" x14ac:dyDescent="0.5">
      <c r="B18" s="353"/>
      <c r="C18" s="353"/>
      <c r="D18" s="353"/>
      <c r="E18" s="353"/>
      <c r="F18" s="353"/>
      <c r="G18" s="353"/>
      <c r="H18" s="353"/>
      <c r="I18" s="353"/>
      <c r="K18" s="71"/>
      <c r="M18" s="355"/>
      <c r="N18" s="355"/>
      <c r="O18" s="355"/>
      <c r="P18" s="72"/>
      <c r="Q18" s="356"/>
      <c r="R18" s="356"/>
      <c r="S18" s="71"/>
      <c r="T18" s="71"/>
      <c r="U18" s="71"/>
    </row>
    <row r="19" spans="2:21" ht="21.75" customHeight="1" thickBot="1" x14ac:dyDescent="0.5">
      <c r="B19" s="354"/>
      <c r="C19" s="354"/>
      <c r="D19" s="354"/>
      <c r="E19" s="354"/>
      <c r="F19" s="354"/>
      <c r="G19" s="354"/>
      <c r="H19" s="354"/>
      <c r="I19" s="354"/>
    </row>
    <row r="20" spans="2:21" ht="3.75" customHeight="1" x14ac:dyDescent="0.45"/>
  </sheetData>
  <mergeCells count="33">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T11:U11"/>
    <mergeCell ref="K12:S12"/>
    <mergeCell ref="T12:U12"/>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P76"/>
  <sheetViews>
    <sheetView showGridLines="0" rightToLeft="1" zoomScaleNormal="100" workbookViewId="0">
      <selection activeCell="C1" sqref="C1"/>
    </sheetView>
  </sheetViews>
  <sheetFormatPr defaultColWidth="9" defaultRowHeight="14.25" x14ac:dyDescent="0.2"/>
  <cols>
    <col min="1" max="1" width="13.875" style="1" bestFit="1" customWidth="1"/>
    <col min="2" max="2" width="22.125" style="1" customWidth="1"/>
    <col min="3" max="3" width="18.875" style="1" customWidth="1"/>
    <col min="4" max="4" width="26" style="1" customWidth="1"/>
    <col min="5" max="5" width="20.125" style="1" customWidth="1"/>
    <col min="6" max="6" width="20" style="1" customWidth="1"/>
    <col min="7" max="7" width="11.125" style="1" bestFit="1" customWidth="1"/>
    <col min="8" max="8" width="18.875" style="1" hidden="1" customWidth="1"/>
    <col min="9" max="9" width="3.125" style="1" hidden="1" customWidth="1"/>
    <col min="10" max="10" width="14.125" style="1" hidden="1" customWidth="1"/>
    <col min="11" max="11" width="11" style="1" hidden="1" customWidth="1"/>
    <col min="12" max="12" width="3.125" style="1" hidden="1" customWidth="1"/>
    <col min="13" max="13" width="9" style="1" hidden="1" customWidth="1"/>
    <col min="14" max="14" width="20" style="163" hidden="1" customWidth="1"/>
    <col min="15" max="15" width="3" style="163" hidden="1" customWidth="1"/>
    <col min="16" max="16" width="13.75" style="1" hidden="1" customWidth="1"/>
    <col min="17" max="18" width="9" style="1" hidden="1" customWidth="1"/>
    <col min="19" max="19" width="2.125" style="1" hidden="1" customWidth="1"/>
    <col min="20" max="20" width="5.125" style="1" hidden="1" customWidth="1"/>
    <col min="21" max="21" width="2.125" style="1" hidden="1" customWidth="1"/>
    <col min="22" max="22" width="3.75" style="1" hidden="1" customWidth="1"/>
    <col min="23" max="23" width="2.125" style="1" hidden="1" customWidth="1"/>
    <col min="24" max="24" width="10.125" style="1" hidden="1" customWidth="1"/>
    <col min="25" max="26" width="0" style="1" hidden="1" customWidth="1"/>
    <col min="27" max="27" width="3.125" style="1" hidden="1" customWidth="1"/>
    <col min="28" max="28" width="5.125" style="1" hidden="1" customWidth="1"/>
    <col min="29" max="35" width="0" style="1" hidden="1" customWidth="1"/>
    <col min="36" max="36" width="5.75" style="1" customWidth="1"/>
    <col min="37" max="37" width="1.625" style="1" customWidth="1"/>
    <col min="38" max="38" width="5.625" style="1" customWidth="1"/>
    <col min="39" max="16384" width="9" style="1"/>
  </cols>
  <sheetData>
    <row r="1" spans="1:42" ht="43.9" customHeight="1" x14ac:dyDescent="0.35">
      <c r="A1" s="358" t="s">
        <v>578</v>
      </c>
      <c r="B1" s="358"/>
      <c r="C1" s="241"/>
      <c r="D1" s="162" t="e">
        <f>VLOOKUP(C1,ورقة2!A3:B3414,2,0)</f>
        <v>#N/A</v>
      </c>
      <c r="E1" s="43"/>
      <c r="F1" s="175" t="e">
        <f>VLOOKUP(C1,ورقة2!A$3:AZ$1835,35,0)</f>
        <v>#N/A</v>
      </c>
      <c r="G1" s="269" t="e">
        <f>IF('اختيار المقررات'!F2="معاقب","معاقب","")</f>
        <v>#N/A</v>
      </c>
    </row>
    <row r="2" spans="1:42" ht="20.45" customHeight="1" x14ac:dyDescent="0.2">
      <c r="A2" s="359" t="e">
        <f>F1</f>
        <v>#N/A</v>
      </c>
      <c r="B2" s="359"/>
      <c r="C2" s="359"/>
      <c r="D2" s="359"/>
      <c r="E2" s="359"/>
      <c r="F2" s="359"/>
      <c r="G2" s="359"/>
    </row>
    <row r="3" spans="1:42" ht="15" thickBot="1" x14ac:dyDescent="0.25">
      <c r="I3" s="357" t="s">
        <v>10</v>
      </c>
      <c r="J3" s="357"/>
      <c r="L3" s="357" t="s">
        <v>56</v>
      </c>
      <c r="M3" s="357"/>
      <c r="N3" s="1"/>
      <c r="O3" s="357"/>
      <c r="P3" s="357"/>
      <c r="S3" s="357" t="s">
        <v>579</v>
      </c>
      <c r="T3" s="357"/>
      <c r="U3" s="357" t="s">
        <v>11</v>
      </c>
      <c r="V3" s="357"/>
      <c r="X3" s="1" t="s">
        <v>9</v>
      </c>
      <c r="AA3" s="1">
        <v>1</v>
      </c>
      <c r="AB3" s="1">
        <v>1950</v>
      </c>
    </row>
    <row r="4" spans="1:42" ht="34.15" customHeight="1" thickTop="1" x14ac:dyDescent="0.2">
      <c r="A4" s="164" t="s">
        <v>52</v>
      </c>
      <c r="B4" s="164" t="s">
        <v>584</v>
      </c>
      <c r="C4" s="164" t="s">
        <v>322</v>
      </c>
      <c r="D4" s="165" t="s">
        <v>585</v>
      </c>
      <c r="E4" s="165" t="s">
        <v>332</v>
      </c>
      <c r="F4" s="164" t="s">
        <v>55</v>
      </c>
      <c r="G4" s="166" t="s">
        <v>186</v>
      </c>
      <c r="I4" s="89"/>
      <c r="J4" s="89"/>
      <c r="L4" s="89"/>
      <c r="M4" s="89"/>
      <c r="N4" s="1"/>
      <c r="O4" s="89"/>
      <c r="P4" s="89"/>
      <c r="S4" s="89"/>
      <c r="T4" s="89"/>
      <c r="U4" s="89"/>
      <c r="V4" s="89"/>
    </row>
    <row r="5" spans="1:42" ht="34.15" customHeight="1" thickBot="1" x14ac:dyDescent="0.25">
      <c r="A5" s="167"/>
      <c r="B5" s="168"/>
      <c r="C5" s="168"/>
      <c r="D5" s="167"/>
      <c r="E5" s="167"/>
      <c r="F5" s="168"/>
      <c r="G5" s="169"/>
      <c r="I5" s="89"/>
      <c r="J5" s="89"/>
      <c r="L5" s="89"/>
      <c r="M5" s="89"/>
      <c r="N5" s="1"/>
      <c r="O5" s="89"/>
      <c r="P5" s="89"/>
      <c r="S5" s="89"/>
      <c r="T5" s="89"/>
      <c r="U5" s="89"/>
      <c r="V5" s="89"/>
    </row>
    <row r="6" spans="1:42" ht="34.15" customHeight="1" thickTop="1" x14ac:dyDescent="0.2">
      <c r="A6" s="170" t="s">
        <v>49</v>
      </c>
      <c r="B6" s="171" t="s">
        <v>50</v>
      </c>
      <c r="C6" s="171"/>
      <c r="D6" s="171"/>
      <c r="E6" s="171"/>
      <c r="F6" s="172"/>
      <c r="I6" s="1">
        <v>1</v>
      </c>
      <c r="J6" s="1" t="s">
        <v>344</v>
      </c>
      <c r="L6" s="173" t="s">
        <v>580</v>
      </c>
      <c r="M6" s="1" t="s">
        <v>325</v>
      </c>
      <c r="N6" s="1"/>
      <c r="S6" s="1">
        <v>1</v>
      </c>
      <c r="T6" s="1" t="s">
        <v>326</v>
      </c>
      <c r="U6" s="1">
        <v>1</v>
      </c>
      <c r="V6" s="1" t="s">
        <v>342</v>
      </c>
      <c r="W6" s="1">
        <v>1</v>
      </c>
      <c r="X6" s="1" t="s">
        <v>429</v>
      </c>
      <c r="AA6" s="1">
        <v>2</v>
      </c>
      <c r="AB6" s="1">
        <v>1951</v>
      </c>
    </row>
    <row r="7" spans="1:42" s="175" customFormat="1" ht="34.15" customHeight="1" x14ac:dyDescent="0.2">
      <c r="A7" s="179" t="e">
        <f>IF(A8&lt;&gt;"",A8,VLOOKUP($C$1,ورقة2!$A$3:$L$1236,3,0))</f>
        <v>#N/A</v>
      </c>
      <c r="B7" s="174" t="e">
        <f>IF(B8&lt;&gt;"",B8,VLOOKUP($C$1,ورقة2!$A$3:$L$1236,4,0))</f>
        <v>#N/A</v>
      </c>
      <c r="C7" s="174"/>
      <c r="D7" s="174"/>
      <c r="E7" s="174"/>
      <c r="F7" s="180"/>
      <c r="I7" s="1">
        <v>2</v>
      </c>
      <c r="J7" s="1" t="s">
        <v>347</v>
      </c>
      <c r="L7" s="173" t="s">
        <v>581</v>
      </c>
      <c r="M7" s="1" t="s">
        <v>328</v>
      </c>
      <c r="N7" s="1"/>
      <c r="O7" s="163"/>
      <c r="P7" s="1"/>
      <c r="Q7" s="1"/>
      <c r="R7" s="1"/>
      <c r="S7" s="1">
        <v>2</v>
      </c>
      <c r="T7" s="1" t="s">
        <v>345</v>
      </c>
      <c r="U7" s="1">
        <v>2</v>
      </c>
      <c r="V7" s="1" t="s">
        <v>343</v>
      </c>
      <c r="W7" s="1">
        <v>2</v>
      </c>
      <c r="X7" s="1" t="s">
        <v>582</v>
      </c>
      <c r="Y7" s="1"/>
      <c r="AA7" s="1">
        <v>3</v>
      </c>
      <c r="AB7" s="1">
        <v>1952</v>
      </c>
    </row>
    <row r="8" spans="1:42" ht="34.15" customHeight="1" thickBot="1" x14ac:dyDescent="0.25">
      <c r="A8" s="176"/>
      <c r="B8" s="168"/>
      <c r="C8" s="168"/>
      <c r="D8" s="168"/>
      <c r="E8" s="168"/>
      <c r="F8" s="169"/>
      <c r="I8" s="1">
        <v>3</v>
      </c>
      <c r="J8" s="1" t="s">
        <v>603</v>
      </c>
      <c r="L8" s="173" t="s">
        <v>583</v>
      </c>
      <c r="M8" s="1" t="s">
        <v>327</v>
      </c>
      <c r="N8" s="1"/>
      <c r="S8" s="1">
        <v>6</v>
      </c>
      <c r="T8" s="1" t="s">
        <v>567</v>
      </c>
      <c r="W8" s="1">
        <v>3</v>
      </c>
      <c r="X8" s="1" t="s">
        <v>430</v>
      </c>
      <c r="AA8" s="1">
        <v>4</v>
      </c>
      <c r="AB8" s="1">
        <v>1953</v>
      </c>
      <c r="AJ8" s="263" t="s">
        <v>654</v>
      </c>
      <c r="AK8" s="263"/>
      <c r="AL8" s="263"/>
      <c r="AM8" s="263"/>
      <c r="AN8" s="263"/>
      <c r="AO8" s="263"/>
      <c r="AP8" s="263"/>
    </row>
    <row r="9" spans="1:42" ht="34.15" customHeight="1" thickTop="1" x14ac:dyDescent="0.2">
      <c r="A9" s="177" t="s">
        <v>51</v>
      </c>
      <c r="B9" s="164" t="s">
        <v>6</v>
      </c>
      <c r="C9" s="164" t="s">
        <v>10</v>
      </c>
      <c r="D9" s="166" t="s">
        <v>11</v>
      </c>
      <c r="E9" s="177" t="s">
        <v>335</v>
      </c>
      <c r="F9" s="164" t="s">
        <v>53</v>
      </c>
      <c r="G9" s="166" t="s">
        <v>54</v>
      </c>
      <c r="I9" s="1">
        <v>4</v>
      </c>
      <c r="J9" s="1" t="s">
        <v>349</v>
      </c>
      <c r="L9" s="173" t="s">
        <v>587</v>
      </c>
      <c r="M9" s="1" t="s">
        <v>329</v>
      </c>
      <c r="N9" s="1"/>
      <c r="S9" s="163"/>
      <c r="W9" s="1">
        <v>4</v>
      </c>
      <c r="X9" s="1" t="s">
        <v>432</v>
      </c>
      <c r="AA9" s="1">
        <v>5</v>
      </c>
      <c r="AB9" s="1">
        <v>1954</v>
      </c>
    </row>
    <row r="10" spans="1:42" ht="34.15" customHeight="1" x14ac:dyDescent="0.2">
      <c r="A10" s="181" t="e">
        <f>IF(A11&lt;&gt;"",A11,VLOOKUP($C$1,ورقة2!$A$3:$L$1236,6,0))</f>
        <v>#N/A</v>
      </c>
      <c r="B10" s="174" t="e">
        <f>IF(B11&lt;&gt;"",B11,VLOOKUP($C$1,ورقة2!$A$3:$L$1236,7,0))</f>
        <v>#N/A</v>
      </c>
      <c r="C10" s="174" t="e">
        <f>IF(C11&lt;&gt;"",C11,VLOOKUP($C$1,ورقة2!$A$3:$L$1236,8,0))</f>
        <v>#N/A</v>
      </c>
      <c r="D10" s="180" t="e">
        <f>IF(D11&lt;&gt;"",D11,VLOOKUP($C$1,ورقة2!$A$3:$L$1236,5,0))</f>
        <v>#N/A</v>
      </c>
      <c r="E10" s="179" t="e">
        <f>IF(E11&lt;&gt;"",E11,VLOOKUP($C$1,ورقة2!$A$3:$L$1236,11,0))</f>
        <v>#N/A</v>
      </c>
      <c r="F10" s="174" t="e">
        <f>IF(F11&lt;&gt;"",F11,VLOOKUP($C$1,ورقة2!$A$3:$L$1236,12,0))</f>
        <v>#N/A</v>
      </c>
      <c r="G10" s="180" t="e">
        <f>IF(G11&lt;&gt;"",G11,VLOOKUP($C$1,ورقة2!$A$3:$AZ$1236,13,0))</f>
        <v>#N/A</v>
      </c>
      <c r="I10" s="1">
        <v>5</v>
      </c>
      <c r="J10" s="1" t="s">
        <v>348</v>
      </c>
      <c r="L10" s="173" t="s">
        <v>588</v>
      </c>
      <c r="M10" s="1" t="s">
        <v>330</v>
      </c>
      <c r="N10" s="1"/>
      <c r="S10" s="163"/>
      <c r="W10" s="1">
        <v>5</v>
      </c>
      <c r="X10" s="1" t="s">
        <v>428</v>
      </c>
      <c r="AA10" s="1">
        <v>6</v>
      </c>
      <c r="AB10" s="1">
        <v>1955</v>
      </c>
    </row>
    <row r="11" spans="1:42" ht="34.15" customHeight="1" thickBot="1" x14ac:dyDescent="0.25">
      <c r="A11" s="178"/>
      <c r="B11" s="168"/>
      <c r="C11" s="168"/>
      <c r="D11" s="169"/>
      <c r="E11" s="176"/>
      <c r="F11" s="168"/>
      <c r="G11" s="169"/>
      <c r="I11" s="1">
        <v>6</v>
      </c>
      <c r="J11" s="1" t="s">
        <v>350</v>
      </c>
      <c r="L11" s="173" t="s">
        <v>586</v>
      </c>
      <c r="M11" s="1" t="s">
        <v>331</v>
      </c>
      <c r="N11" s="1"/>
      <c r="W11" s="1">
        <v>6</v>
      </c>
      <c r="X11" s="1" t="s">
        <v>431</v>
      </c>
      <c r="AA11" s="1">
        <v>7</v>
      </c>
      <c r="AB11" s="1">
        <v>1956</v>
      </c>
      <c r="AK11" s="264" t="s">
        <v>654</v>
      </c>
      <c r="AL11" s="263"/>
      <c r="AM11" s="263"/>
      <c r="AN11" s="263"/>
      <c r="AO11" s="263"/>
      <c r="AP11" s="263"/>
    </row>
    <row r="12" spans="1:42" ht="23.25" customHeight="1" thickTop="1" x14ac:dyDescent="0.2">
      <c r="I12" s="1">
        <v>7</v>
      </c>
      <c r="J12" s="1" t="s">
        <v>549</v>
      </c>
      <c r="L12" s="173" t="s">
        <v>589</v>
      </c>
      <c r="M12" s="1" t="s">
        <v>334</v>
      </c>
      <c r="N12" s="1"/>
      <c r="W12" s="1">
        <v>7</v>
      </c>
      <c r="X12" s="1" t="s">
        <v>59</v>
      </c>
      <c r="AA12" s="1">
        <v>8</v>
      </c>
      <c r="AB12" s="1">
        <v>1957</v>
      </c>
    </row>
    <row r="13" spans="1:42" ht="33.75" customHeight="1" x14ac:dyDescent="0.2">
      <c r="I13" s="1">
        <v>8</v>
      </c>
      <c r="J13" s="1" t="s">
        <v>591</v>
      </c>
      <c r="L13" s="173" t="s">
        <v>590</v>
      </c>
      <c r="M13" s="1" t="s">
        <v>339</v>
      </c>
      <c r="N13" s="1"/>
      <c r="W13" s="1">
        <v>8</v>
      </c>
      <c r="X13" s="1" t="s">
        <v>65</v>
      </c>
      <c r="AA13" s="1">
        <v>9</v>
      </c>
      <c r="AB13" s="1">
        <v>1958</v>
      </c>
    </row>
    <row r="14" spans="1:42" ht="23.25" customHeight="1" x14ac:dyDescent="0.2">
      <c r="I14" s="1">
        <v>9</v>
      </c>
      <c r="J14" s="1" t="s">
        <v>604</v>
      </c>
      <c r="L14" s="173" t="s">
        <v>592</v>
      </c>
      <c r="M14" s="1" t="s">
        <v>340</v>
      </c>
      <c r="N14" s="1"/>
      <c r="O14" s="1"/>
      <c r="W14" s="1">
        <v>9</v>
      </c>
      <c r="X14" s="1" t="s">
        <v>576</v>
      </c>
      <c r="AA14" s="1">
        <v>10</v>
      </c>
      <c r="AB14" s="1">
        <v>1959</v>
      </c>
    </row>
    <row r="15" spans="1:42" ht="33.75" customHeight="1" x14ac:dyDescent="0.2">
      <c r="I15" s="1">
        <v>10</v>
      </c>
      <c r="J15" s="1" t="s">
        <v>605</v>
      </c>
      <c r="L15" s="173" t="s">
        <v>593</v>
      </c>
      <c r="M15" s="1" t="s">
        <v>333</v>
      </c>
      <c r="N15" s="1"/>
      <c r="O15" s="1"/>
      <c r="AA15" s="1">
        <v>11</v>
      </c>
      <c r="AB15" s="1">
        <v>1960</v>
      </c>
    </row>
    <row r="16" spans="1:42" x14ac:dyDescent="0.2">
      <c r="I16" s="1">
        <v>11</v>
      </c>
      <c r="J16" s="1" t="s">
        <v>606</v>
      </c>
      <c r="L16" s="173" t="s">
        <v>594</v>
      </c>
      <c r="M16" s="1" t="s">
        <v>341</v>
      </c>
      <c r="N16" s="1"/>
      <c r="O16" s="1"/>
      <c r="AA16" s="1">
        <v>12</v>
      </c>
      <c r="AB16" s="1">
        <v>1961</v>
      </c>
    </row>
    <row r="17" spans="7:28" x14ac:dyDescent="0.2">
      <c r="I17" s="1">
        <v>12</v>
      </c>
      <c r="J17" s="1" t="s">
        <v>607</v>
      </c>
      <c r="L17" s="173" t="s">
        <v>595</v>
      </c>
      <c r="M17" s="1" t="s">
        <v>338</v>
      </c>
      <c r="N17" s="1"/>
      <c r="O17" s="1"/>
      <c r="AA17" s="1">
        <v>13</v>
      </c>
      <c r="AB17" s="1">
        <v>1962</v>
      </c>
    </row>
    <row r="18" spans="7:28" x14ac:dyDescent="0.2">
      <c r="I18" s="1">
        <v>13</v>
      </c>
      <c r="J18" s="1" t="s">
        <v>608</v>
      </c>
      <c r="L18" s="173" t="s">
        <v>596</v>
      </c>
      <c r="M18" s="1" t="s">
        <v>336</v>
      </c>
      <c r="N18" s="1"/>
      <c r="O18" s="1"/>
      <c r="AA18" s="1">
        <v>14</v>
      </c>
      <c r="AB18" s="1">
        <v>1963</v>
      </c>
    </row>
    <row r="19" spans="7:28" x14ac:dyDescent="0.2">
      <c r="I19" s="1">
        <v>14</v>
      </c>
      <c r="J19" s="1" t="s">
        <v>609</v>
      </c>
      <c r="L19" s="173" t="s">
        <v>597</v>
      </c>
      <c r="M19" s="1" t="s">
        <v>337</v>
      </c>
      <c r="N19" s="1"/>
      <c r="O19" s="1"/>
      <c r="AA19" s="1">
        <v>15</v>
      </c>
      <c r="AB19" s="1">
        <v>1964</v>
      </c>
    </row>
    <row r="20" spans="7:28" x14ac:dyDescent="0.2">
      <c r="I20" s="1">
        <v>15</v>
      </c>
      <c r="J20" s="1" t="s">
        <v>631</v>
      </c>
      <c r="L20" s="173" t="s">
        <v>598</v>
      </c>
      <c r="M20" s="1" t="s">
        <v>566</v>
      </c>
      <c r="AA20" s="1">
        <v>16</v>
      </c>
      <c r="AB20" s="1">
        <v>1965</v>
      </c>
    </row>
    <row r="21" spans="7:28" x14ac:dyDescent="0.2">
      <c r="I21" s="1">
        <v>16</v>
      </c>
      <c r="J21" s="1" t="s">
        <v>632</v>
      </c>
      <c r="L21" s="173" t="s">
        <v>599</v>
      </c>
      <c r="M21" s="1" t="s">
        <v>600</v>
      </c>
      <c r="AA21" s="1">
        <v>17</v>
      </c>
      <c r="AB21" s="1">
        <v>1966</v>
      </c>
    </row>
    <row r="22" spans="7:28" x14ac:dyDescent="0.2">
      <c r="AA22" s="1">
        <v>18</v>
      </c>
      <c r="AB22" s="1">
        <v>1967</v>
      </c>
    </row>
    <row r="23" spans="7:28" x14ac:dyDescent="0.2">
      <c r="G23" s="43" t="s">
        <v>342</v>
      </c>
      <c r="AA23" s="1">
        <v>19</v>
      </c>
      <c r="AB23" s="1">
        <v>1968</v>
      </c>
    </row>
    <row r="24" spans="7:28" x14ac:dyDescent="0.2">
      <c r="G24" s="43" t="s">
        <v>343</v>
      </c>
      <c r="AA24" s="1">
        <v>20</v>
      </c>
      <c r="AB24" s="1">
        <v>1969</v>
      </c>
    </row>
    <row r="25" spans="7:28" x14ac:dyDescent="0.2">
      <c r="AA25" s="1">
        <v>21</v>
      </c>
      <c r="AB25" s="1">
        <v>1970</v>
      </c>
    </row>
    <row r="26" spans="7:28" x14ac:dyDescent="0.2">
      <c r="AA26" s="1">
        <v>22</v>
      </c>
      <c r="AB26" s="1">
        <v>1971</v>
      </c>
    </row>
    <row r="27" spans="7:28" x14ac:dyDescent="0.2">
      <c r="AA27" s="1">
        <v>23</v>
      </c>
      <c r="AB27" s="1">
        <v>1972</v>
      </c>
    </row>
    <row r="28" spans="7:28" x14ac:dyDescent="0.2">
      <c r="AA28" s="1">
        <v>24</v>
      </c>
      <c r="AB28" s="1">
        <v>1973</v>
      </c>
    </row>
    <row r="29" spans="7:28" x14ac:dyDescent="0.2">
      <c r="AA29" s="1">
        <v>25</v>
      </c>
      <c r="AB29" s="1">
        <v>1974</v>
      </c>
    </row>
    <row r="30" spans="7:28" x14ac:dyDescent="0.2">
      <c r="AA30" s="1">
        <v>26</v>
      </c>
      <c r="AB30" s="1">
        <v>1975</v>
      </c>
    </row>
    <row r="31" spans="7:28" x14ac:dyDescent="0.2">
      <c r="AA31" s="1">
        <v>27</v>
      </c>
      <c r="AB31" s="1">
        <v>1976</v>
      </c>
    </row>
    <row r="32" spans="7:28" x14ac:dyDescent="0.2">
      <c r="AA32" s="1">
        <v>28</v>
      </c>
      <c r="AB32" s="1">
        <v>1977</v>
      </c>
    </row>
    <row r="33" spans="27:28" x14ac:dyDescent="0.2">
      <c r="AA33" s="1">
        <v>29</v>
      </c>
      <c r="AB33" s="1">
        <v>1978</v>
      </c>
    </row>
    <row r="34" spans="27:28" x14ac:dyDescent="0.2">
      <c r="AA34" s="1">
        <v>30</v>
      </c>
      <c r="AB34" s="1">
        <v>1979</v>
      </c>
    </row>
    <row r="35" spans="27:28" x14ac:dyDescent="0.2">
      <c r="AA35" s="1">
        <v>31</v>
      </c>
      <c r="AB35" s="1">
        <v>1980</v>
      </c>
    </row>
    <row r="36" spans="27:28" x14ac:dyDescent="0.2">
      <c r="AA36" s="1">
        <v>32</v>
      </c>
      <c r="AB36" s="1">
        <v>1981</v>
      </c>
    </row>
    <row r="37" spans="27:28" x14ac:dyDescent="0.2">
      <c r="AA37" s="1">
        <v>33</v>
      </c>
      <c r="AB37" s="1">
        <v>1982</v>
      </c>
    </row>
    <row r="38" spans="27:28" x14ac:dyDescent="0.2">
      <c r="AA38" s="1">
        <v>34</v>
      </c>
      <c r="AB38" s="1">
        <v>1983</v>
      </c>
    </row>
    <row r="39" spans="27:28" x14ac:dyDescent="0.2">
      <c r="AA39" s="1">
        <v>35</v>
      </c>
      <c r="AB39" s="1">
        <v>1984</v>
      </c>
    </row>
    <row r="40" spans="27:28" x14ac:dyDescent="0.2">
      <c r="AA40" s="1">
        <v>36</v>
      </c>
      <c r="AB40" s="1">
        <v>1985</v>
      </c>
    </row>
    <row r="41" spans="27:28" x14ac:dyDescent="0.2">
      <c r="AA41" s="1">
        <v>37</v>
      </c>
      <c r="AB41" s="1">
        <v>1986</v>
      </c>
    </row>
    <row r="42" spans="27:28" x14ac:dyDescent="0.2">
      <c r="AA42" s="1">
        <v>38</v>
      </c>
      <c r="AB42" s="1">
        <v>1987</v>
      </c>
    </row>
    <row r="43" spans="27:28" x14ac:dyDescent="0.2">
      <c r="AA43" s="1">
        <v>39</v>
      </c>
      <c r="AB43" s="1">
        <v>1988</v>
      </c>
    </row>
    <row r="44" spans="27:28" x14ac:dyDescent="0.2">
      <c r="AA44" s="1">
        <v>40</v>
      </c>
      <c r="AB44" s="1">
        <v>1989</v>
      </c>
    </row>
    <row r="45" spans="27:28" x14ac:dyDescent="0.2">
      <c r="AA45" s="1">
        <v>41</v>
      </c>
      <c r="AB45" s="1">
        <v>1990</v>
      </c>
    </row>
    <row r="46" spans="27:28" x14ac:dyDescent="0.2">
      <c r="AA46" s="1">
        <v>42</v>
      </c>
      <c r="AB46" s="1">
        <v>1991</v>
      </c>
    </row>
    <row r="47" spans="27:28" x14ac:dyDescent="0.2">
      <c r="AA47" s="1">
        <v>43</v>
      </c>
      <c r="AB47" s="1">
        <v>1992</v>
      </c>
    </row>
    <row r="48" spans="27:28" x14ac:dyDescent="0.2">
      <c r="AA48" s="1">
        <v>44</v>
      </c>
      <c r="AB48" s="1">
        <v>1993</v>
      </c>
    </row>
    <row r="49" spans="27:28" x14ac:dyDescent="0.2">
      <c r="AA49" s="1">
        <v>45</v>
      </c>
      <c r="AB49" s="1">
        <v>1994</v>
      </c>
    </row>
    <row r="50" spans="27:28" x14ac:dyDescent="0.2">
      <c r="AA50" s="1">
        <v>46</v>
      </c>
      <c r="AB50" s="1">
        <v>1995</v>
      </c>
    </row>
    <row r="51" spans="27:28" x14ac:dyDescent="0.2">
      <c r="AA51" s="1">
        <v>47</v>
      </c>
      <c r="AB51" s="1">
        <v>1996</v>
      </c>
    </row>
    <row r="52" spans="27:28" x14ac:dyDescent="0.2">
      <c r="AA52" s="1">
        <v>48</v>
      </c>
      <c r="AB52" s="1">
        <v>1997</v>
      </c>
    </row>
    <row r="53" spans="27:28" x14ac:dyDescent="0.2">
      <c r="AA53" s="1">
        <v>49</v>
      </c>
      <c r="AB53" s="1">
        <v>1998</v>
      </c>
    </row>
    <row r="54" spans="27:28" x14ac:dyDescent="0.2">
      <c r="AA54" s="1">
        <v>50</v>
      </c>
      <c r="AB54" s="1">
        <v>1999</v>
      </c>
    </row>
    <row r="55" spans="27:28" x14ac:dyDescent="0.2">
      <c r="AA55" s="1">
        <v>51</v>
      </c>
      <c r="AB55" s="1">
        <v>2000</v>
      </c>
    </row>
    <row r="56" spans="27:28" x14ac:dyDescent="0.2">
      <c r="AA56" s="1">
        <v>52</v>
      </c>
      <c r="AB56" s="1">
        <v>2001</v>
      </c>
    </row>
    <row r="57" spans="27:28" x14ac:dyDescent="0.2">
      <c r="AA57" s="1">
        <v>53</v>
      </c>
      <c r="AB57" s="1">
        <v>2002</v>
      </c>
    </row>
    <row r="58" spans="27:28" x14ac:dyDescent="0.2">
      <c r="AA58" s="1">
        <v>54</v>
      </c>
      <c r="AB58" s="1">
        <v>2003</v>
      </c>
    </row>
    <row r="59" spans="27:28" x14ac:dyDescent="0.2">
      <c r="AA59" s="1">
        <v>55</v>
      </c>
      <c r="AB59" s="1">
        <v>2004</v>
      </c>
    </row>
    <row r="60" spans="27:28" x14ac:dyDescent="0.2">
      <c r="AA60" s="1">
        <v>56</v>
      </c>
      <c r="AB60" s="1">
        <v>2005</v>
      </c>
    </row>
    <row r="61" spans="27:28" x14ac:dyDescent="0.2">
      <c r="AA61" s="1">
        <v>57</v>
      </c>
      <c r="AB61" s="1">
        <v>2006</v>
      </c>
    </row>
    <row r="62" spans="27:28" x14ac:dyDescent="0.2">
      <c r="AA62" s="1">
        <v>58</v>
      </c>
      <c r="AB62" s="1">
        <v>2007</v>
      </c>
    </row>
    <row r="63" spans="27:28" x14ac:dyDescent="0.2">
      <c r="AA63" s="1">
        <v>59</v>
      </c>
      <c r="AB63" s="1">
        <v>2008</v>
      </c>
    </row>
    <row r="64" spans="27:28" x14ac:dyDescent="0.2">
      <c r="AA64" s="1">
        <v>60</v>
      </c>
      <c r="AB64" s="1">
        <v>2009</v>
      </c>
    </row>
    <row r="65" spans="27:28" x14ac:dyDescent="0.2">
      <c r="AA65" s="1">
        <v>61</v>
      </c>
      <c r="AB65" s="1">
        <v>2010</v>
      </c>
    </row>
    <row r="66" spans="27:28" x14ac:dyDescent="0.2">
      <c r="AA66" s="1">
        <v>62</v>
      </c>
      <c r="AB66" s="1">
        <v>2011</v>
      </c>
    </row>
    <row r="67" spans="27:28" x14ac:dyDescent="0.2">
      <c r="AA67" s="1">
        <v>63</v>
      </c>
      <c r="AB67" s="1">
        <v>2012</v>
      </c>
    </row>
    <row r="68" spans="27:28" x14ac:dyDescent="0.2">
      <c r="AA68" s="1">
        <v>64</v>
      </c>
      <c r="AB68" s="1">
        <v>2013</v>
      </c>
    </row>
    <row r="69" spans="27:28" x14ac:dyDescent="0.2">
      <c r="AA69" s="1">
        <v>65</v>
      </c>
      <c r="AB69" s="1">
        <v>2014</v>
      </c>
    </row>
    <row r="70" spans="27:28" x14ac:dyDescent="0.2">
      <c r="AA70" s="1">
        <v>66</v>
      </c>
      <c r="AB70" s="1">
        <v>2015</v>
      </c>
    </row>
    <row r="71" spans="27:28" x14ac:dyDescent="0.2">
      <c r="AA71" s="1">
        <v>67</v>
      </c>
      <c r="AB71" s="1">
        <v>2016</v>
      </c>
    </row>
    <row r="72" spans="27:28" x14ac:dyDescent="0.2">
      <c r="AA72" s="1">
        <v>68</v>
      </c>
      <c r="AB72" s="1">
        <v>2017</v>
      </c>
    </row>
    <row r="73" spans="27:28" x14ac:dyDescent="0.2">
      <c r="AA73" s="1">
        <v>69</v>
      </c>
      <c r="AB73" s="1">
        <v>2018</v>
      </c>
    </row>
    <row r="74" spans="27:28" x14ac:dyDescent="0.2">
      <c r="AA74" s="1">
        <v>70</v>
      </c>
      <c r="AB74" s="1">
        <v>2019</v>
      </c>
    </row>
    <row r="75" spans="27:28" x14ac:dyDescent="0.2">
      <c r="AA75" s="1">
        <v>71</v>
      </c>
      <c r="AB75" s="1">
        <v>2020</v>
      </c>
    </row>
    <row r="76" spans="27:28" x14ac:dyDescent="0.2">
      <c r="AA76" s="1">
        <v>72</v>
      </c>
      <c r="AB76" s="1">
        <v>2021</v>
      </c>
    </row>
  </sheetData>
  <sheetProtection selectLockedCells="1"/>
  <mergeCells count="7">
    <mergeCell ref="I3:J3"/>
    <mergeCell ref="U3:V3"/>
    <mergeCell ref="A1:B1"/>
    <mergeCell ref="L3:M3"/>
    <mergeCell ref="O3:P3"/>
    <mergeCell ref="S3:T3"/>
    <mergeCell ref="A2:G2"/>
  </mergeCells>
  <phoneticPr fontId="42" type="noConversion"/>
  <conditionalFormatting sqref="C1">
    <cfRule type="duplicateValues" dxfId="138" priority="1"/>
  </conditionalFormatting>
  <conditionalFormatting sqref="J3:J21">
    <cfRule type="duplicateValues" dxfId="136" priority="20"/>
  </conditionalFormatting>
  <dataValidations count="12">
    <dataValidation type="list" allowBlank="1" showInputMessage="1" showErrorMessage="1" sqref="E11" xr:uid="{00000000-0002-0000-0100-000000000000}">
      <formula1>$T$6:$T$8</formula1>
    </dataValidation>
    <dataValidation type="list" allowBlank="1" showInputMessage="1" showErrorMessage="1" sqref="G11" xr:uid="{00000000-0002-0000-0100-000001000000}">
      <formula1>$M$6:$M$20</formula1>
    </dataValidation>
    <dataValidation type="list" allowBlank="1" showInputMessage="1" showErrorMessage="1" sqref="C11" xr:uid="{00000000-0002-0000-0100-000002000000}">
      <formula1>$J$6:$J$21</formula1>
    </dataValidation>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3000000}">
      <formula1>AND(OR(LEFT(A5,1)="0",LEFT(A5,1)="1",LEFT(A5,1)="9"),LEFT(A5,2)&lt;&gt;"00",LEN(A5)=11)</formula1>
    </dataValidation>
    <dataValidation type="list" allowBlank="1" showInputMessage="1" showErrorMessage="1" sqref="D11" xr:uid="{00000000-0002-0000-0100-000004000000}">
      <formula1>$V$6:$V$7</formula1>
    </dataValidation>
    <dataValidation type="custom" allowBlank="1" showInputMessage="1" showErrorMessage="1" errorTitle="خطأ" error="رقم الموبايل غير صحيح" sqref="E5" xr:uid="{00000000-0002-0000-0100-000005000000}">
      <formula1>AND(LEFT(E5,2)="09",LEN(E5)=10)</formula1>
    </dataValidation>
    <dataValidation type="custom" allowBlank="1" showInputMessage="1" showErrorMessage="1" errorTitle="خطأ" error="رقم الهاتف غير صحيح_x000a_يجب كتابة نداء المحافظة ثم رقم الهاتف_x000a_" sqref="D5" xr:uid="{00000000-0002-0000-0100-000006000000}">
      <formula1>AND(LEFT(D5,1)="0",AND(LEN(D5)&gt;8,LEN(D5)&lt;12))</formula1>
    </dataValidation>
    <dataValidation type="date" allowBlank="1" showInputMessage="1" showErrorMessage="1" promptTitle="يجب أن يكون التاريخ " prompt="يوم / شهر / سنة" sqref="A11" xr:uid="{00000000-0002-0000-0100-000007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8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9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A000000}"/>
    <dataValidation type="whole" allowBlank="1" showInputMessage="1" showErrorMessage="1" sqref="F11" xr:uid="{00000000-0002-0000-0100-00000B000000}">
      <formula1>1950</formula1>
      <formula2>2021</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2" id="{C9ACA561-13C8-43A4-8420-96171E9D6890}">
            <xm:f>'اختيار المقررات'!$F$2="مستنفذ"</xm:f>
            <x14:dxf>
              <font>
                <color rgb="FFFF0000"/>
              </font>
              <fill>
                <patternFill>
                  <bgColor rgb="FFFF0000"/>
                </patternFill>
              </fill>
            </x14:dxf>
          </x14:cfRule>
          <xm:sqref>A2</xm:sqref>
        </x14:conditionalFormatting>
        <x14:conditionalFormatting xmlns:xm="http://schemas.microsoft.com/office/excel/2006/main">
          <x14:cfRule type="expression" priority="18" id="{96ACED6E-203D-432F-91AB-984217317AB2}">
            <xm:f>'اختيار المقررات'!$F$2="مستنفذ"</xm:f>
            <x14:dxf>
              <font>
                <color theme="0"/>
              </font>
              <fill>
                <patternFill patternType="none">
                  <bgColor auto="1"/>
                </patternFill>
              </fill>
              <border>
                <left/>
                <right/>
                <top/>
                <bottom/>
                <vertical/>
                <horizontal/>
              </border>
            </x14:dxf>
          </x14:cfRule>
          <xm:sqref>A4:F8 A9:G11 C14:F15</xm:sqref>
        </x14:conditionalFormatting>
        <x14:conditionalFormatting xmlns:xm="http://schemas.microsoft.com/office/excel/2006/main">
          <x14:cfRule type="expression" priority="17" id="{0C9EFB9F-5AD1-490C-AD31-C8B27D92815C}">
            <xm:f>'اختيار المقررات'!$F$2="معاقب"</xm:f>
            <x14:dxf>
              <font>
                <color rgb="FFFF0000"/>
              </font>
              <fill>
                <patternFill>
                  <bgColor rgb="FFFF0000"/>
                </patternFill>
              </fill>
            </x14:dxf>
          </x14:cfRule>
          <xm:sqref>A2:G3</xm:sqref>
        </x14:conditionalFormatting>
        <x14:conditionalFormatting xmlns:xm="http://schemas.microsoft.com/office/excel/2006/main">
          <x14:cfRule type="expression" priority="16" id="{513FF9B1-9505-4FE5-B3D4-3398BA802CA9}">
            <xm:f>'اختيار المقررات'!$F$2="معاقب"</xm:f>
            <x14:dxf>
              <font>
                <color theme="0"/>
              </font>
              <fill>
                <patternFill>
                  <bgColor theme="0"/>
                </patternFill>
              </fill>
            </x14:dxf>
          </x14:cfRule>
          <xm:sqref>A4:G11</xm:sqref>
        </x14:conditionalFormatting>
        <x14:conditionalFormatting xmlns:xm="http://schemas.microsoft.com/office/excel/2006/main">
          <x14:cfRule type="expression" priority="19" id="{A23FFF88-6BBC-48F6-B996-9D9C5A2E1A98}">
            <xm:f>'اختيار المقررات'!$F$2="مستنفذ"</xm:f>
            <x14:dxf>
              <font>
                <color theme="0"/>
              </font>
              <fill>
                <patternFill patternType="none">
                  <bgColor auto="1"/>
                </patternFill>
              </fill>
              <border>
                <left/>
                <right/>
                <top/>
                <bottom/>
                <vertical/>
                <horizontal/>
              </border>
            </x14:dxf>
          </x14:cfRule>
          <xm:sqref>G4:G5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BE68"/>
  <sheetViews>
    <sheetView showGridLines="0" rightToLeft="1" topLeftCell="C1" zoomScale="102" zoomScaleNormal="102" workbookViewId="0">
      <selection activeCell="G5" sqref="G5:O5"/>
    </sheetView>
  </sheetViews>
  <sheetFormatPr defaultColWidth="4" defaultRowHeight="14.25" customHeight="1" x14ac:dyDescent="0.2"/>
  <cols>
    <col min="1" max="2" width="4.5" hidden="1" customWidth="1"/>
    <col min="3" max="3" width="5" customWidth="1"/>
    <col min="4" max="4" width="4.75" bestFit="1" customWidth="1"/>
    <col min="8" max="8" width="10.125" customWidth="1"/>
    <col min="10" max="10" width="11.125" customWidth="1"/>
    <col min="11" max="11" width="1.125" customWidth="1"/>
    <col min="12" max="12" width="4" hidden="1" customWidth="1"/>
    <col min="15" max="15" width="10.125" customWidth="1"/>
    <col min="17" max="17" width="5.75" customWidth="1"/>
    <col min="18" max="18" width="5.125" customWidth="1"/>
    <col min="19" max="20" width="4" hidden="1" customWidth="1"/>
    <col min="24" max="24" width="14.75" customWidth="1"/>
    <col min="26" max="26" width="6.125" customWidth="1"/>
    <col min="27" max="28" width="4" hidden="1" customWidth="1"/>
    <col min="32" max="32" width="12.125" customWidth="1"/>
    <col min="34" max="34" width="6.125" customWidth="1"/>
    <col min="39" max="39" width="5.875" bestFit="1" customWidth="1"/>
    <col min="40" max="40" width="4.125" bestFit="1" customWidth="1"/>
    <col min="48" max="49" width="4.125" style="49" bestFit="1" customWidth="1"/>
    <col min="50" max="50" width="4" style="51"/>
    <col min="51" max="51" width="4.125" style="49" bestFit="1" customWidth="1"/>
    <col min="52" max="52" width="5.875" style="49" bestFit="1" customWidth="1"/>
    <col min="53" max="55" width="4" style="49"/>
  </cols>
  <sheetData>
    <row r="1" spans="1:57" s="58" customFormat="1" ht="21" customHeight="1" thickBot="1" x14ac:dyDescent="0.25">
      <c r="B1" s="59"/>
      <c r="C1" s="118"/>
      <c r="D1" s="425" t="s">
        <v>2</v>
      </c>
      <c r="E1" s="425"/>
      <c r="F1" s="437">
        <f>'إدخال البيانات'!C1</f>
        <v>0</v>
      </c>
      <c r="G1" s="438"/>
      <c r="H1" s="438"/>
      <c r="I1" s="425" t="s">
        <v>3</v>
      </c>
      <c r="J1" s="425"/>
      <c r="K1" s="425"/>
      <c r="L1" s="103"/>
      <c r="M1" s="448" t="str">
        <f>IFERROR(VLOOKUP($F$1,ورقة2!$A$3:$Y$2192,2,0),"")</f>
        <v/>
      </c>
      <c r="N1" s="448"/>
      <c r="O1" s="448"/>
      <c r="P1" s="424" t="s">
        <v>4</v>
      </c>
      <c r="Q1" s="424"/>
      <c r="R1" s="426" t="e">
        <f>'إدخال البيانات'!A7</f>
        <v>#N/A</v>
      </c>
      <c r="S1" s="426"/>
      <c r="T1" s="426"/>
      <c r="U1" s="426"/>
      <c r="V1" s="424" t="s">
        <v>5</v>
      </c>
      <c r="W1" s="424"/>
      <c r="X1" s="117" t="e">
        <f>'إدخال البيانات'!B7</f>
        <v>#N/A</v>
      </c>
      <c r="Y1" s="424" t="s">
        <v>51</v>
      </c>
      <c r="Z1" s="424"/>
      <c r="AA1" s="424"/>
      <c r="AB1" s="104"/>
      <c r="AC1" s="446" t="e">
        <f>'إدخال البيانات'!A10</f>
        <v>#N/A</v>
      </c>
      <c r="AD1" s="446"/>
      <c r="AE1" s="116" t="s">
        <v>6</v>
      </c>
      <c r="AF1" s="449" t="e">
        <f>'إدخال البيانات'!B10</f>
        <v>#N/A</v>
      </c>
      <c r="AG1" s="449"/>
      <c r="AH1" s="449"/>
      <c r="AI1" s="445"/>
      <c r="AJ1" s="445"/>
      <c r="AK1"/>
      <c r="AL1" s="83"/>
      <c r="AM1" s="57"/>
      <c r="AP1" s="58" t="s">
        <v>192</v>
      </c>
      <c r="AV1" s="233"/>
      <c r="AW1" s="233"/>
      <c r="AX1" s="233"/>
      <c r="AY1" s="233"/>
      <c r="AZ1" s="233"/>
      <c r="BA1" s="233"/>
      <c r="BB1" s="233"/>
      <c r="BC1" s="233"/>
      <c r="BD1" s="233"/>
      <c r="BE1" s="233"/>
    </row>
    <row r="2" spans="1:57" s="59" customFormat="1" ht="21" customHeight="1" thickTop="1" x14ac:dyDescent="0.2">
      <c r="C2" s="118"/>
      <c r="D2" s="425" t="s">
        <v>9</v>
      </c>
      <c r="E2" s="425"/>
      <c r="F2" s="426" t="e">
        <f>VLOOKUP($F$1,ورقة2!A$3:Z$2192,9,0)</f>
        <v>#N/A</v>
      </c>
      <c r="G2" s="426"/>
      <c r="H2" s="426"/>
      <c r="I2" s="444"/>
      <c r="J2" s="444"/>
      <c r="K2" s="444"/>
      <c r="L2" s="113"/>
      <c r="M2" s="426"/>
      <c r="N2" s="426"/>
      <c r="O2" s="426"/>
      <c r="P2" s="424"/>
      <c r="Q2" s="424"/>
      <c r="R2" s="426"/>
      <c r="S2" s="426"/>
      <c r="T2" s="426"/>
      <c r="U2" s="426"/>
      <c r="V2" s="424"/>
      <c r="W2" s="424"/>
      <c r="X2" s="117"/>
      <c r="Y2" s="424"/>
      <c r="Z2" s="424"/>
      <c r="AA2" s="424"/>
      <c r="AB2" s="105"/>
      <c r="AC2" s="446"/>
      <c r="AD2" s="446"/>
      <c r="AE2" s="116"/>
      <c r="AF2" s="443"/>
      <c r="AG2" s="443"/>
      <c r="AH2" s="443"/>
      <c r="AI2" s="445"/>
      <c r="AJ2" s="445"/>
      <c r="AK2"/>
      <c r="AL2" s="83">
        <f>الإستمارة!AJ1</f>
        <v>0</v>
      </c>
      <c r="AP2" s="59" t="s">
        <v>193</v>
      </c>
      <c r="AV2" s="233"/>
      <c r="AW2" s="233"/>
      <c r="AX2" s="233"/>
      <c r="AY2" s="233"/>
      <c r="AZ2" s="233"/>
      <c r="BA2" s="233"/>
      <c r="BB2" s="233"/>
      <c r="BC2" s="233"/>
      <c r="BD2" s="233"/>
      <c r="BE2" s="233"/>
    </row>
    <row r="3" spans="1:57" s="59" customFormat="1" ht="21" customHeight="1" x14ac:dyDescent="0.2">
      <c r="C3" s="425" t="s">
        <v>11</v>
      </c>
      <c r="D3" s="425"/>
      <c r="E3" s="425"/>
      <c r="F3" s="435" t="str">
        <f>IFERROR(IF('إدخال البيانات'!D10&lt;&gt;"",'إدخال البيانات'!D10,VLOOKUP($F$1,ورقة2!A3:Z2192,8,0)),"")</f>
        <v/>
      </c>
      <c r="G3" s="435"/>
      <c r="H3" s="435"/>
      <c r="I3" s="425" t="s">
        <v>10</v>
      </c>
      <c r="J3" s="425"/>
      <c r="K3" s="425"/>
      <c r="L3" s="106"/>
      <c r="M3" s="426" t="str">
        <f>IFERROR(IF('إدخال البيانات'!C10&lt;&gt;"",'إدخال البيانات'!C10,VLOOKUP($F$1,ورقة2!A3:Z2192,8,0)),"")</f>
        <v/>
      </c>
      <c r="N3" s="426"/>
      <c r="O3" s="426"/>
      <c r="P3" s="424" t="s">
        <v>52</v>
      </c>
      <c r="Q3" s="424"/>
      <c r="R3" s="426">
        <f>IF(OR(M3='إدخال البيانات'!J6,'اختيار المقررات'!M3='إدخال البيانات'!J7),'إدخال البيانات'!A5,'إدخال البيانات'!B5)</f>
        <v>0</v>
      </c>
      <c r="S3" s="426"/>
      <c r="T3" s="426"/>
      <c r="U3" s="426"/>
      <c r="V3" s="424" t="s">
        <v>16</v>
      </c>
      <c r="W3" s="424"/>
      <c r="X3" s="119" t="str">
        <f>IFERROR(IF(M3&lt;&gt;'إدخال البيانات'!J6,'إدخال البيانات'!M21,VLOOKUP(LEFT('إدخال البيانات'!A5,2),'إدخال البيانات'!L6:M21,2,0)),"")</f>
        <v>غير سوري</v>
      </c>
      <c r="Y3" s="424" t="s">
        <v>322</v>
      </c>
      <c r="Z3" s="424"/>
      <c r="AA3" s="424"/>
      <c r="AB3" s="107"/>
      <c r="AC3" s="450" t="str">
        <f>IF(M3&lt;&gt;'إدخال البيانات'!J6,"غير سوري",'إدخال البيانات'!C5)</f>
        <v>غير سوري</v>
      </c>
      <c r="AD3" s="450"/>
      <c r="AE3" s="116" t="s">
        <v>186</v>
      </c>
      <c r="AF3" s="441" t="str">
        <f>IF(AND(OR(M3="العربية السورية",M3="الفلسطينية السورية"),F3="ذكر"),'إدخال البيانات'!G5,"لايوجد")</f>
        <v>لايوجد</v>
      </c>
      <c r="AG3" s="441"/>
      <c r="AH3" s="441"/>
      <c r="AI3" s="447"/>
      <c r="AJ3" s="447"/>
      <c r="AK3"/>
      <c r="AL3" s="83"/>
      <c r="AM3" s="57"/>
      <c r="AP3" s="59" t="s">
        <v>45</v>
      </c>
      <c r="AV3" s="233"/>
      <c r="AW3" s="233"/>
      <c r="AX3" s="233"/>
      <c r="AY3" s="233"/>
      <c r="AZ3" s="233"/>
      <c r="BA3" s="233"/>
      <c r="BB3" s="233"/>
      <c r="BC3" s="233"/>
      <c r="BD3" s="233"/>
      <c r="BE3" s="233"/>
    </row>
    <row r="4" spans="1:57" s="59" customFormat="1" ht="21" customHeight="1" thickBot="1" x14ac:dyDescent="0.25">
      <c r="C4" s="118"/>
      <c r="D4" s="425" t="s">
        <v>12</v>
      </c>
      <c r="E4" s="425"/>
      <c r="F4" s="435" t="e">
        <f>'إدخال البيانات'!E10</f>
        <v>#N/A</v>
      </c>
      <c r="G4" s="435"/>
      <c r="H4" s="435"/>
      <c r="I4" s="425" t="s">
        <v>13</v>
      </c>
      <c r="J4" s="425"/>
      <c r="K4" s="425"/>
      <c r="L4" s="108"/>
      <c r="M4" s="426" t="e">
        <f>'إدخال البيانات'!F10</f>
        <v>#N/A</v>
      </c>
      <c r="N4" s="426"/>
      <c r="O4" s="426"/>
      <c r="P4" s="424" t="s">
        <v>14</v>
      </c>
      <c r="Q4" s="424"/>
      <c r="R4" s="426" t="e">
        <f>'إدخال البيانات'!G10</f>
        <v>#N/A</v>
      </c>
      <c r="S4" s="426"/>
      <c r="T4" s="426"/>
      <c r="U4" s="426"/>
      <c r="V4" s="424" t="s">
        <v>184</v>
      </c>
      <c r="W4" s="424"/>
      <c r="X4" s="109">
        <f>'إدخال البيانات'!E5</f>
        <v>0</v>
      </c>
      <c r="Y4" s="424" t="s">
        <v>185</v>
      </c>
      <c r="Z4" s="424"/>
      <c r="AA4" s="424"/>
      <c r="AB4" s="107"/>
      <c r="AC4" s="439">
        <f>'إدخال البيانات'!D5</f>
        <v>0</v>
      </c>
      <c r="AD4" s="439"/>
      <c r="AE4" s="116" t="s">
        <v>55</v>
      </c>
      <c r="AF4" s="441">
        <f>'إدخال البيانات'!F5</f>
        <v>0</v>
      </c>
      <c r="AG4" s="441"/>
      <c r="AH4" s="441"/>
      <c r="AI4" s="441"/>
      <c r="AJ4" s="441"/>
      <c r="AK4"/>
      <c r="AL4" s="83"/>
      <c r="AN4" s="58"/>
      <c r="AP4" s="54" t="s">
        <v>57</v>
      </c>
      <c r="AV4" s="233"/>
      <c r="AW4" s="233"/>
      <c r="AX4" s="233"/>
      <c r="AY4" s="233"/>
      <c r="AZ4" s="233"/>
      <c r="BA4" s="233"/>
      <c r="BB4" s="233"/>
      <c r="BC4" s="233"/>
      <c r="BD4" s="233" t="s">
        <v>323</v>
      </c>
      <c r="BE4" s="233"/>
    </row>
    <row r="5" spans="1:57" s="59" customFormat="1" ht="21" customHeight="1" thickTop="1" thickBot="1" x14ac:dyDescent="0.25">
      <c r="C5" s="107"/>
      <c r="D5" s="442" t="s">
        <v>191</v>
      </c>
      <c r="E5" s="442"/>
      <c r="F5" s="442"/>
      <c r="G5" s="433"/>
      <c r="H5" s="433"/>
      <c r="I5" s="433"/>
      <c r="J5" s="433"/>
      <c r="K5" s="433"/>
      <c r="L5" s="433"/>
      <c r="M5" s="433"/>
      <c r="N5" s="433"/>
      <c r="O5" s="433"/>
      <c r="P5" s="424" t="s">
        <v>601</v>
      </c>
      <c r="Q5" s="424"/>
      <c r="R5" s="426" t="e">
        <f>VLOOKUP($F$1,ورقة2!$A$3:$Y$2192,15,0)</f>
        <v>#N/A</v>
      </c>
      <c r="S5" s="426"/>
      <c r="T5" s="426"/>
      <c r="U5" s="426"/>
      <c r="V5" s="424" t="s">
        <v>0</v>
      </c>
      <c r="W5" s="424"/>
      <c r="X5" s="110" t="e">
        <f>VLOOKUP($F$1,ورقة2!$A$3:$Y$2192,16,0)</f>
        <v>#N/A</v>
      </c>
      <c r="Y5" s="424" t="s">
        <v>602</v>
      </c>
      <c r="Z5" s="424"/>
      <c r="AA5" s="424"/>
      <c r="AB5" s="107"/>
      <c r="AC5" s="440" t="e">
        <f>IF(VLOOKUP($F$1,ورقة2!$A$3:$Y$2192,17,0)=" ",0,VLOOKUP($F$1,ورقة2!$A$3:$Y$2192,17,0))</f>
        <v>#N/A</v>
      </c>
      <c r="AD5" s="440"/>
      <c r="AE5" s="111"/>
      <c r="AF5" s="112"/>
      <c r="AG5" s="112"/>
      <c r="AH5" s="112"/>
      <c r="AI5" s="111"/>
      <c r="AJ5" s="111"/>
      <c r="AK5"/>
      <c r="AL5" s="83"/>
      <c r="AM5" s="60"/>
      <c r="AP5" s="59" t="s">
        <v>553</v>
      </c>
      <c r="AV5" s="233">
        <v>1</v>
      </c>
      <c r="AW5" s="234">
        <f t="shared" ref="AW5:AX9" si="0">D8</f>
        <v>111</v>
      </c>
      <c r="AX5" s="235" t="str">
        <f t="shared" si="0"/>
        <v>النحو على مستوى الجملة (عربي )</v>
      </c>
      <c r="AY5" s="236">
        <f t="shared" ref="AY5:AZ9" si="1">I8</f>
        <v>0</v>
      </c>
      <c r="AZ5" s="236" t="e">
        <f t="shared" si="1"/>
        <v>#N/A</v>
      </c>
      <c r="BA5" s="235"/>
      <c r="BB5" s="235"/>
      <c r="BC5" s="233"/>
      <c r="BD5" s="233" t="s">
        <v>324</v>
      </c>
      <c r="BE5" s="233"/>
    </row>
    <row r="6" spans="1:57" ht="43.5" customHeight="1" thickBot="1" x14ac:dyDescent="0.25">
      <c r="A6" t="e">
        <f>OR(F2="مستنفذ",F2="مراجعة الشؤون")</f>
        <v>#N/A</v>
      </c>
      <c r="C6" s="427" t="e">
        <f>IF(OR(F2="مستنفذ",F2="مراجعة الشؤون"),"لايحق لك التسجيل عليم مراجعة الشؤون","مقررات السنة الأولى")</f>
        <v>#N/A</v>
      </c>
      <c r="D6" s="428"/>
      <c r="E6" s="428"/>
      <c r="F6" s="428"/>
      <c r="G6" s="428"/>
      <c r="H6" s="428"/>
      <c r="I6" s="428"/>
      <c r="J6" s="428"/>
      <c r="K6" s="428"/>
      <c r="L6" s="428"/>
      <c r="M6" s="428"/>
      <c r="N6" s="428"/>
      <c r="O6" s="428"/>
      <c r="P6" s="428"/>
      <c r="Q6" s="428"/>
      <c r="R6" s="429"/>
      <c r="S6" s="46"/>
      <c r="T6" s="120"/>
      <c r="U6" s="420" t="str">
        <f>IF(F1&lt;&gt;"","مقررات السنة الثالثة","لايحق لك تعديل الاستمارة بعد ارسال الايميل تحت طائلة إلغاء التسجيل")</f>
        <v>مقررات السنة الثالثة</v>
      </c>
      <c r="V6" s="421"/>
      <c r="W6" s="421"/>
      <c r="X6" s="421"/>
      <c r="Y6" s="421"/>
      <c r="Z6" s="421"/>
      <c r="AA6" s="421"/>
      <c r="AB6" s="421"/>
      <c r="AC6" s="421"/>
      <c r="AD6" s="421"/>
      <c r="AE6" s="421"/>
      <c r="AF6" s="421"/>
      <c r="AG6" s="421"/>
      <c r="AH6" s="421"/>
      <c r="AI6" s="80"/>
      <c r="AJ6" s="80"/>
      <c r="AK6" s="80"/>
      <c r="AL6" s="81"/>
      <c r="AM6" s="36"/>
      <c r="AP6" s="59" t="s">
        <v>554</v>
      </c>
      <c r="AV6" s="234">
        <v>2</v>
      </c>
      <c r="AW6" s="234">
        <f t="shared" si="0"/>
        <v>112</v>
      </c>
      <c r="AX6" s="235" t="str">
        <f t="shared" si="0"/>
        <v>القراءة والفهم ENG (1)</v>
      </c>
      <c r="AY6" s="236">
        <f t="shared" si="1"/>
        <v>0</v>
      </c>
      <c r="AZ6" s="236" t="e">
        <f t="shared" si="1"/>
        <v>#N/A</v>
      </c>
      <c r="BA6" s="237"/>
      <c r="BB6" s="237"/>
      <c r="BC6" s="234"/>
      <c r="BD6" s="234"/>
      <c r="BE6" s="234"/>
    </row>
    <row r="7" spans="1:57" ht="23.25" customHeight="1" thickBot="1" x14ac:dyDescent="0.25">
      <c r="C7" s="430" t="s">
        <v>17</v>
      </c>
      <c r="D7" s="412"/>
      <c r="E7" s="412"/>
      <c r="F7" s="412"/>
      <c r="G7" s="412"/>
      <c r="H7" s="412"/>
      <c r="I7" s="412"/>
      <c r="J7" s="431"/>
      <c r="K7" s="86"/>
      <c r="L7" s="272"/>
      <c r="M7" s="432" t="s">
        <v>18</v>
      </c>
      <c r="N7" s="412"/>
      <c r="O7" s="412"/>
      <c r="P7" s="412"/>
      <c r="Q7" s="412"/>
      <c r="R7" s="431"/>
      <c r="S7" s="38"/>
      <c r="T7" s="27"/>
      <c r="U7" s="434" t="s">
        <v>19</v>
      </c>
      <c r="V7" s="412"/>
      <c r="W7" s="412"/>
      <c r="X7" s="412"/>
      <c r="Y7" s="412"/>
      <c r="Z7" s="431"/>
      <c r="AA7" s="84"/>
      <c r="AB7" s="28"/>
      <c r="AC7" s="434" t="s">
        <v>18</v>
      </c>
      <c r="AD7" s="412"/>
      <c r="AE7" s="412"/>
      <c r="AF7" s="412"/>
      <c r="AG7" s="412"/>
      <c r="AH7" s="431"/>
      <c r="AI7" s="80"/>
      <c r="AJ7" s="80"/>
      <c r="AK7" s="80"/>
      <c r="AL7" s="81"/>
      <c r="AM7" s="37"/>
      <c r="AP7" s="59" t="s">
        <v>194</v>
      </c>
      <c r="AV7" s="234">
        <v>3</v>
      </c>
      <c r="AW7" s="234">
        <f t="shared" si="0"/>
        <v>113</v>
      </c>
      <c r="AX7" s="235" t="str">
        <f t="shared" si="0"/>
        <v>النحو ENG (1)</v>
      </c>
      <c r="AY7" s="236">
        <f t="shared" si="1"/>
        <v>0</v>
      </c>
      <c r="AZ7" s="236" t="e">
        <f t="shared" si="1"/>
        <v>#N/A</v>
      </c>
      <c r="BA7" s="237"/>
      <c r="BB7" s="237"/>
      <c r="BC7" s="234"/>
      <c r="BD7" s="234"/>
      <c r="BE7" s="234"/>
    </row>
    <row r="8" spans="1:57" ht="24" customHeight="1" thickBot="1" x14ac:dyDescent="0.3">
      <c r="A8" t="e">
        <f>IF(AND(J8&lt;&gt;"",I8=1),1,"")</f>
        <v>#N/A</v>
      </c>
      <c r="C8" s="114" t="e">
        <f>IF(AND(J8="A",I8=1),50000,IF(OR(J8="ج",J8="ر1",J8="ر2"),IF(I8=1,IF(OR($G$5=$AP$8,$G$5=$AP$9),0,IF(OR($G$5=$AP$1,$G$5=$AP$2,$G$5=$AP$5,$G$5=$AP$6),IF(J8="ج",20000,IF(J8="ر1",28000,IF(J8="ر2",36000,""))),IF(OR($G$5=$AP$3,$G$5=$AP$7),IF(J8="ج",12500,IF(J8="ر1",17500,IF(J8="ر2",22500,""))),IF($G$5=$AP$4,500,IF(J8="ج",25000,IF(J8="ر1",35000,IF(J8="ر2",45000,""))))))))))</f>
        <v>#N/A</v>
      </c>
      <c r="D8" s="123">
        <v>111</v>
      </c>
      <c r="E8" s="417" t="s">
        <v>1210</v>
      </c>
      <c r="F8" s="422"/>
      <c r="G8" s="422"/>
      <c r="H8" s="423"/>
      <c r="I8" s="73"/>
      <c r="J8" s="74" t="e">
        <f>IF(VLOOKUP(F1,ورقة4!A1:AP915,3,0)=0,"",VLOOKUP(F1,ورقة4!A1:AP915,3,0))</f>
        <v>#N/A</v>
      </c>
      <c r="K8" s="85" t="e">
        <f>IF(AND(R8&lt;&gt;"",Q8=1),6,"")</f>
        <v>#N/A</v>
      </c>
      <c r="L8" s="114" t="e">
        <f>IF(AND(R8="A",Q8=1),50000,IF(OR(R8="ج",R8="ر1",R8="ر2"),IF(Q8=1,IF(OR($G$5=$AP$8,$G$5=$AP$9),0,IF(OR($G$5=$AP$1,$G$5=$AP$2,$G$5=$AP$5,$G$5=$AP$6),IF(R8="ج",20000,IF(R8="ر1",28000,IF(R8="ر2",36000,""))),IF(OR($G$5=$AP$3,$G$5=$AP$7),IF(R8="ج",12500,IF(R8="ر1",17500,IF(R8="ر2",22500,""))),IF($G$5=$AP$4,500,IF(R8="ج",25000,IF(R8="ر1",35000,IF(R8="ر2",45000,""))))))))))</f>
        <v>#N/A</v>
      </c>
      <c r="M8" s="123">
        <v>121</v>
      </c>
      <c r="N8" s="417" t="s">
        <v>1215</v>
      </c>
      <c r="O8" s="422"/>
      <c r="P8" s="423"/>
      <c r="Q8" s="73"/>
      <c r="R8" s="74" t="e">
        <f>IF(VLOOKUP(F1,ورقة4!$A$1:$AP$915,8,0)=0,"",VLOOKUP(F1,ورقة4!$A$1:$AP$915,8,0))</f>
        <v>#N/A</v>
      </c>
      <c r="S8" s="53" t="e">
        <f>IF(AND(Z8&lt;&gt;"",Y8=1),21,"")</f>
        <v>#N/A</v>
      </c>
      <c r="T8" s="114" t="e">
        <f>IF(AND(Z8="A",Y8=1),50000,IF(OR(Z8="ج",Z8="ر1",Z8="ر2"),IF(Y8=1,IF(OR($G$5=$AP$8,$G$5=$AP$9),0,IF(OR($G$5=$AP$1,$G$5=$AP$2,$G$5=$AP$5,$G$5=$AP$6),IF(Z8="ج",20000,IF(Z8="ر1",28000,IF(Z8="ر2",36000,""))),IF(OR($G$5=$AP$3,$G$5=$AP$7),IF(Z8="ج",12500,IF(Z8="ر1",17500,IF(Z8="ر2",22500,""))),IF($G$5=$AP$4,500,IF(Z8="ج",25000,IF(Z8="ر1",35000,IF(Z8="ر2",45000,""))))))))))</f>
        <v>#N/A</v>
      </c>
      <c r="U8" s="123">
        <v>311</v>
      </c>
      <c r="V8" s="417" t="s">
        <v>1230</v>
      </c>
      <c r="W8" s="418"/>
      <c r="X8" s="419"/>
      <c r="Y8" s="73"/>
      <c r="Z8" s="74" t="e">
        <f>IF(VLOOKUP(F1,ورقة4!$A$1:$AP$915,23,0)=0,"",VLOOKUP(F1,ورقة4!$A$1:$AP$915,23,0))</f>
        <v>#N/A</v>
      </c>
      <c r="AA8" s="87" t="e">
        <f>IF(AND(AH8&lt;&gt;"",AG8=1),26,"")</f>
        <v>#N/A</v>
      </c>
      <c r="AB8" s="114" t="e">
        <f>IF(AND(AH8="A",AG8=1),50000,IF(OR(AH8="ج",AH8="ر1",AH8="ر2"),IF(AG8=1,IF(OR($G$5=$AP$8,$G$5=$AP$9),0,IF(OR($G$5=$AP$1,$G$5=$AP$2,$G$5=$AP$5,$G$5=$AP$6),IF(AH8="ج",20000,IF(AH8="ر1",28000,IF(AH8="ر2",36000,""))),IF(OR($G$5=$AP$3,$G$5=$AP$7),IF(AH8="ج",12500,IF(AH8="ر1",17500,IF(AH8="ر2",22500,""))),IF($G$5=$AP$4,500,IF(AH8="ج",25000,IF(AH8="ر1",35000,IF(AH8="ر2",45000,""))))))))))</f>
        <v>#N/A</v>
      </c>
      <c r="AC8" s="123">
        <v>321</v>
      </c>
      <c r="AD8" s="417" t="s">
        <v>1240</v>
      </c>
      <c r="AE8" s="418"/>
      <c r="AF8" s="419"/>
      <c r="AG8" s="73"/>
      <c r="AH8" s="74" t="e">
        <f>IF(VLOOKUP(F1,ورقة4!$A$1:$AP$915,28,0)=0,"",VLOOKUP(F1,ورقة4!$A$1:$AP$915,28,0))</f>
        <v>#N/A</v>
      </c>
      <c r="AI8" s="82"/>
      <c r="AJ8" s="82"/>
      <c r="AK8" s="82"/>
      <c r="AL8" s="81"/>
      <c r="AM8" s="231" t="e">
        <f>IF(A8&lt;&gt;"",A8,"")</f>
        <v>#N/A</v>
      </c>
      <c r="AN8" s="232">
        <v>1</v>
      </c>
      <c r="AP8" s="59" t="s">
        <v>8</v>
      </c>
      <c r="AV8" s="234">
        <v>4</v>
      </c>
      <c r="AW8" s="234">
        <f t="shared" si="0"/>
        <v>114</v>
      </c>
      <c r="AX8" s="235" t="str">
        <f t="shared" si="0"/>
        <v>الترجمة الى العربية (1)</v>
      </c>
      <c r="AY8" s="236">
        <f t="shared" si="1"/>
        <v>0</v>
      </c>
      <c r="AZ8" s="236" t="e">
        <f t="shared" si="1"/>
        <v>#N/A</v>
      </c>
      <c r="BA8" s="237"/>
      <c r="BB8" s="237"/>
      <c r="BC8" s="234"/>
      <c r="BD8" s="234"/>
      <c r="BE8" s="234"/>
    </row>
    <row r="9" spans="1:57" ht="24" customHeight="1" thickTop="1" thickBot="1" x14ac:dyDescent="0.25">
      <c r="A9" t="e">
        <f>IF(AND(J9&lt;&gt;"",I9=1),2,"")</f>
        <v>#N/A</v>
      </c>
      <c r="C9" s="114" t="e">
        <f t="shared" ref="C9:C12" si="2">IF(AND(J9="A",I9=1),50000,IF(OR(J9="ج",J9="ر1",J9="ر2"),IF(I9=1,IF(OR($G$5=$AP$8,$G$5=$AP$9),0,IF(OR($G$5=$AP$1,$G$5=$AP$2,$G$5=$AP$5,$G$5=$AP$6),IF(J9="ج",20000,IF(J9="ر1",28000,IF(J9="ر2",36000,""))),IF(OR($G$5=$AP$3,$G$5=$AP$7),IF(J9="ج",12500,IF(J9="ر1",17500,IF(J9="ر2",22500,""))),IF($G$5=$AP$4,500,IF(J9="ج",25000,IF(J9="ر1",35000,IF(J9="ر2",45000,""))))))))))</f>
        <v>#N/A</v>
      </c>
      <c r="D9" s="124">
        <v>112</v>
      </c>
      <c r="E9" s="408" t="s">
        <v>1211</v>
      </c>
      <c r="F9" s="414"/>
      <c r="G9" s="414"/>
      <c r="H9" s="415"/>
      <c r="I9" s="73"/>
      <c r="J9" s="75" t="e">
        <f>IF(VLOOKUP(F1,ورقة4!A1:AP915,4,0)=0,"",VLOOKUP(F1,ورقة4!A1:AP915,4,0))</f>
        <v>#N/A</v>
      </c>
      <c r="K9" s="85" t="e">
        <f>IF(AND(R9&lt;&gt;"",Q9=1),7,"")</f>
        <v>#N/A</v>
      </c>
      <c r="L9" s="114" t="e">
        <f t="shared" ref="L9:L12" si="3">IF(AND(R9="A",Q9=1),50000,IF(OR(R9="ج",R9="ر1",R9="ر2"),IF(Q9=1,IF(OR($G$5=$AP$8,$G$5=$AP$9),0,IF(OR($G$5=$AP$1,$G$5=$AP$2,$G$5=$AP$5,$G$5=$AP$6),IF(R9="ج",20000,IF(R9="ر1",28000,IF(R9="ر2",36000,""))),IF(OR($G$5=$AP$3,$G$5=$AP$7),IF(R9="ج",12500,IF(R9="ر1",17500,IF(R9="ر2",22500,""))),IF($G$5=$AP$4,500,IF(R9="ج",25000,IF(R9="ر1",35000,IF(R9="ر2",45000,""))))))))))</f>
        <v>#N/A</v>
      </c>
      <c r="M9" s="124">
        <v>122</v>
      </c>
      <c r="N9" s="408" t="s">
        <v>1216</v>
      </c>
      <c r="O9" s="414"/>
      <c r="P9" s="415"/>
      <c r="Q9" s="73"/>
      <c r="R9" s="75" t="e">
        <f>IF(VLOOKUP(F1,ورقة4!$A$1:$AP$915,9,0)=0,"",VLOOKUP(F1,ورقة4!$A$1:$AP$915,9,0))</f>
        <v>#N/A</v>
      </c>
      <c r="S9" s="53" t="e">
        <f>IF(AND(Z9&lt;&gt;"",Y9=1),22,"")</f>
        <v>#N/A</v>
      </c>
      <c r="T9" s="114" t="e">
        <f t="shared" ref="T9:T12" si="4">IF(AND(Z9="A",Y9=1),50000,IF(OR(Z9="ج",Z9="ر1",Z9="ر2"),IF(Y9=1,IF(OR($G$5=$AP$8,$G$5=$AP$9),0,IF(OR($G$5=$AP$1,$G$5=$AP$2,$G$5=$AP$5,$G$5=$AP$6),IF(Z9="ج",20000,IF(Z9="ر1",28000,IF(Z9="ر2",36000,""))),IF(OR($G$5=$AP$3,$G$5=$AP$7),IF(Z9="ج",12500,IF(Z9="ر1",17500,IF(Z9="ر2",22500,""))),IF($G$5=$AP$4,500,IF(Z9="ج",25000,IF(Z9="ر1",35000,IF(Z9="ر2",45000,""))))))))))</f>
        <v>#N/A</v>
      </c>
      <c r="U9" s="124">
        <v>312</v>
      </c>
      <c r="V9" s="408" t="s">
        <v>1231</v>
      </c>
      <c r="W9" s="409"/>
      <c r="X9" s="410"/>
      <c r="Y9" s="73"/>
      <c r="Z9" s="75" t="e">
        <f>IF(VLOOKUP(F1,ورقة4!$A$1:$AP$915,24,0)=0,"",VLOOKUP(F1,ورقة4!$A$1:$AP$915,24,0))</f>
        <v>#N/A</v>
      </c>
      <c r="AA9" s="87" t="e">
        <f>IF(AND(AH9&lt;&gt;"",AG9=1),27,"")</f>
        <v>#N/A</v>
      </c>
      <c r="AB9" s="114" t="e">
        <f t="shared" ref="AB9:AB12" si="5">IF(AND(AH9="A",AG9=1),50000,IF(OR(AH9="ج",AH9="ر1",AH9="ر2"),IF(AG9=1,IF(OR($G$5=$AP$8,$G$5=$AP$9),0,IF(OR($G$5=$AP$1,$G$5=$AP$2,$G$5=$AP$5,$G$5=$AP$6),IF(AH9="ج",20000,IF(AH9="ر1",28000,IF(AH9="ر2",36000,""))),IF(OR($G$5=$AP$3,$G$5=$AP$7),IF(AH9="ج",12500,IF(AH9="ر1",17500,IF(AH9="ر2",22500,""))),IF($G$5=$AP$4,500,IF(AH9="ج",25000,IF(AH9="ر1",35000,IF(AH9="ر2",45000,""))))))))))</f>
        <v>#N/A</v>
      </c>
      <c r="AC9" s="124">
        <v>322</v>
      </c>
      <c r="AD9" s="408" t="s">
        <v>1241</v>
      </c>
      <c r="AE9" s="409"/>
      <c r="AF9" s="410"/>
      <c r="AG9" s="73"/>
      <c r="AH9" s="75" t="e">
        <f>IF(VLOOKUP(F1,ورقة4!$A$1:$AP$915,29,0)=0,"",VLOOKUP(F1,ورقة4!$A$1:$AP$915,29,0))</f>
        <v>#N/A</v>
      </c>
      <c r="AI9" s="404"/>
      <c r="AJ9" s="405"/>
      <c r="AK9" s="405"/>
      <c r="AL9" s="81"/>
      <c r="AM9" s="231" t="e">
        <f>IF(A9&lt;&gt;"",A9,"")</f>
        <v>#N/A</v>
      </c>
      <c r="AN9" s="232">
        <v>2</v>
      </c>
      <c r="AP9" s="89" t="s">
        <v>15</v>
      </c>
      <c r="AV9" s="234">
        <v>5</v>
      </c>
      <c r="AW9" s="234">
        <f t="shared" si="0"/>
        <v>115</v>
      </c>
      <c r="AX9" s="235" t="str">
        <f t="shared" si="0"/>
        <v>مادة ثقافية (1)</v>
      </c>
      <c r="AY9" s="236">
        <f t="shared" si="1"/>
        <v>0</v>
      </c>
      <c r="AZ9" s="236" t="e">
        <f t="shared" si="1"/>
        <v>#N/A</v>
      </c>
      <c r="BA9" s="237"/>
      <c r="BB9" s="237"/>
      <c r="BC9" s="234"/>
      <c r="BD9" s="234"/>
      <c r="BE9" s="234"/>
    </row>
    <row r="10" spans="1:57" ht="24" customHeight="1" thickTop="1" thickBot="1" x14ac:dyDescent="0.25">
      <c r="A10" t="e">
        <f>IF(AND(J10&lt;&gt;"",I10=1),3,"")</f>
        <v>#N/A</v>
      </c>
      <c r="C10" s="114" t="e">
        <f t="shared" si="2"/>
        <v>#N/A</v>
      </c>
      <c r="D10" s="124">
        <v>113</v>
      </c>
      <c r="E10" s="408" t="s">
        <v>1212</v>
      </c>
      <c r="F10" s="414"/>
      <c r="G10" s="414"/>
      <c r="H10" s="415"/>
      <c r="I10" s="73"/>
      <c r="J10" s="75" t="e">
        <f>IF(VLOOKUP(F1,ورقة4!$A$1:$AP$915,5,0)=0,"",VLOOKUP(F1,ورقة4!$A$1:$AP$915,5,0))</f>
        <v>#N/A</v>
      </c>
      <c r="K10" s="85" t="e">
        <f>IF(AND(R10&lt;&gt;"",Q10=1),8,"")</f>
        <v>#N/A</v>
      </c>
      <c r="L10" s="114" t="e">
        <f t="shared" si="3"/>
        <v>#N/A</v>
      </c>
      <c r="M10" s="124">
        <v>123</v>
      </c>
      <c r="N10" s="408" t="s">
        <v>1217</v>
      </c>
      <c r="O10" s="414"/>
      <c r="P10" s="415"/>
      <c r="Q10" s="73"/>
      <c r="R10" s="75" t="e">
        <f>IF(VLOOKUP(F1,ورقة4!$A$1:$AP$915,10,0)=0,"",VLOOKUP(F1,ورقة4!$A$1:$AP$915,10,0))</f>
        <v>#N/A</v>
      </c>
      <c r="S10" s="53" t="e">
        <f>IF(AND(Z10&lt;&gt;"",Y10=1),23,"")</f>
        <v>#N/A</v>
      </c>
      <c r="T10" s="114" t="e">
        <f t="shared" si="4"/>
        <v>#N/A</v>
      </c>
      <c r="U10" s="124">
        <v>313</v>
      </c>
      <c r="V10" s="408" t="s">
        <v>1232</v>
      </c>
      <c r="W10" s="409"/>
      <c r="X10" s="410"/>
      <c r="Y10" s="73"/>
      <c r="Z10" s="75" t="e">
        <f>IF(VLOOKUP(F1,ورقة4!$A$1:$AP$915,25,0)=0,"",VLOOKUP(F1,ورقة4!$A$1:$AP$915,25,0))</f>
        <v>#N/A</v>
      </c>
      <c r="AA10" s="87" t="e">
        <f>IF(AND(AH10&lt;&gt;"",AG10=1),28,"")</f>
        <v>#N/A</v>
      </c>
      <c r="AB10" s="114" t="e">
        <f t="shared" si="5"/>
        <v>#N/A</v>
      </c>
      <c r="AC10" s="124">
        <v>323</v>
      </c>
      <c r="AD10" s="408" t="s">
        <v>1242</v>
      </c>
      <c r="AE10" s="409"/>
      <c r="AF10" s="410"/>
      <c r="AG10" s="73"/>
      <c r="AH10" s="75" t="e">
        <f>IF(VLOOKUP(F1,ورقة4!$A$1:$AP$915,30,0)=0,"",VLOOKUP(F1,ورقة4!$A$1:$AP$915,30,0))</f>
        <v>#N/A</v>
      </c>
      <c r="AI10" s="406"/>
      <c r="AJ10" s="407"/>
      <c r="AK10" s="407"/>
      <c r="AL10" s="81"/>
      <c r="AM10" s="231" t="e">
        <f>IF(A10&lt;&gt;"",A10,"")</f>
        <v>#N/A</v>
      </c>
      <c r="AN10" s="232">
        <v>3</v>
      </c>
      <c r="AV10" s="234">
        <v>6</v>
      </c>
      <c r="AW10" s="234">
        <f t="shared" ref="AW10:AX14" si="6">M8</f>
        <v>121</v>
      </c>
      <c r="AX10" s="238" t="str">
        <f t="shared" si="6"/>
        <v>النحو على مستوى النص (عربي )</v>
      </c>
      <c r="AY10" s="236">
        <f t="shared" ref="AY10:AZ14" si="7">Q8</f>
        <v>0</v>
      </c>
      <c r="AZ10" s="236" t="e">
        <f t="shared" si="7"/>
        <v>#N/A</v>
      </c>
      <c r="BA10" s="237"/>
      <c r="BB10" s="237"/>
      <c r="BC10" s="238"/>
      <c r="BD10" s="238"/>
      <c r="BE10" s="237"/>
    </row>
    <row r="11" spans="1:57" ht="24" customHeight="1" thickTop="1" thickBot="1" x14ac:dyDescent="0.25">
      <c r="A11" t="e">
        <f>IF(AND(J11&lt;&gt;"",I11=1),4,"")</f>
        <v>#N/A</v>
      </c>
      <c r="C11" s="114" t="e">
        <f t="shared" si="2"/>
        <v>#N/A</v>
      </c>
      <c r="D11" s="124">
        <v>114</v>
      </c>
      <c r="E11" s="408" t="s">
        <v>1213</v>
      </c>
      <c r="F11" s="414"/>
      <c r="G11" s="414"/>
      <c r="H11" s="415"/>
      <c r="I11" s="73"/>
      <c r="J11" s="75" t="e">
        <f>IF(VLOOKUP(F1,ورقة4!$A$1:$AP$915,6,0)=0,"",VLOOKUP(F1,ورقة4!$A$1:$AP$915,6,0))</f>
        <v>#N/A</v>
      </c>
      <c r="K11" s="85" t="e">
        <f>IF(AND(R11&lt;&gt;"",Q11=1),9,"")</f>
        <v>#N/A</v>
      </c>
      <c r="L11" s="114" t="e">
        <f t="shared" si="3"/>
        <v>#N/A</v>
      </c>
      <c r="M11" s="124">
        <v>124</v>
      </c>
      <c r="N11" s="408" t="s">
        <v>1218</v>
      </c>
      <c r="O11" s="414"/>
      <c r="P11" s="415"/>
      <c r="Q11" s="73"/>
      <c r="R11" s="75" t="e">
        <f>IF(VLOOKUP(F1,ورقة4!$A$1:$AP$915,11,0)=0,"",VLOOKUP(F1,ورقة4!$A$1:$AP$915,11,0))</f>
        <v>#N/A</v>
      </c>
      <c r="S11" s="53" t="e">
        <f>IF(AND(Z11&lt;&gt;"",Y11=1),24,"")</f>
        <v>#N/A</v>
      </c>
      <c r="T11" s="114" t="e">
        <f t="shared" si="4"/>
        <v>#N/A</v>
      </c>
      <c r="U11" s="124">
        <v>314</v>
      </c>
      <c r="V11" s="408" t="s">
        <v>1233</v>
      </c>
      <c r="W11" s="409"/>
      <c r="X11" s="410"/>
      <c r="Y11" s="73"/>
      <c r="Z11" s="75" t="e">
        <f>IF(VLOOKUP(F1,ورقة4!$A$1:$AP$915,26,0)=0,"",VLOOKUP(F1,ورقة4!$A$1:$AP$915,26,0))</f>
        <v>#N/A</v>
      </c>
      <c r="AA11" s="87" t="e">
        <f>IF(AND(AH11&lt;&gt;"",AG11=1),29,"")</f>
        <v>#N/A</v>
      </c>
      <c r="AB11" s="114" t="e">
        <f t="shared" si="5"/>
        <v>#N/A</v>
      </c>
      <c r="AC11" s="124">
        <v>324</v>
      </c>
      <c r="AD11" s="408" t="s">
        <v>1243</v>
      </c>
      <c r="AE11" s="409"/>
      <c r="AF11" s="410"/>
      <c r="AG11" s="73"/>
      <c r="AH11" s="75" t="e">
        <f>IF(VLOOKUP(F1,ورقة4!$A$1:$AP$915,31,0)=0,"",VLOOKUP(F1,ورقة4!$A$1:$AP$915,31,0))</f>
        <v>#N/A</v>
      </c>
      <c r="AI11" s="406"/>
      <c r="AJ11" s="407"/>
      <c r="AK11" s="407"/>
      <c r="AL11" s="81"/>
      <c r="AM11" s="231" t="e">
        <f>IF(A11&lt;&gt;"",A11,"")</f>
        <v>#N/A</v>
      </c>
      <c r="AN11" s="232">
        <v>4</v>
      </c>
      <c r="AV11" s="234">
        <v>7</v>
      </c>
      <c r="AW11" s="234">
        <f t="shared" si="6"/>
        <v>122</v>
      </c>
      <c r="AX11" s="238" t="str">
        <f t="shared" si="6"/>
        <v>النحو ENG (2)</v>
      </c>
      <c r="AY11" s="236">
        <f t="shared" si="7"/>
        <v>0</v>
      </c>
      <c r="AZ11" s="236" t="e">
        <f t="shared" si="7"/>
        <v>#N/A</v>
      </c>
      <c r="BA11" s="237"/>
      <c r="BB11" s="237"/>
      <c r="BC11" s="234"/>
      <c r="BD11" s="234"/>
      <c r="BE11" s="237"/>
    </row>
    <row r="12" spans="1:57" ht="21.75" thickTop="1" thickBot="1" x14ac:dyDescent="0.25">
      <c r="A12" t="e">
        <f>IF(AND(J12&lt;&gt;"",I12=1),5,"")</f>
        <v>#N/A</v>
      </c>
      <c r="C12" s="114" t="e">
        <f t="shared" si="2"/>
        <v>#N/A</v>
      </c>
      <c r="D12" s="125">
        <v>115</v>
      </c>
      <c r="E12" s="361" t="s">
        <v>1214</v>
      </c>
      <c r="F12" s="373"/>
      <c r="G12" s="373"/>
      <c r="H12" s="374"/>
      <c r="I12" s="73"/>
      <c r="J12" s="76" t="e">
        <f>IF(VLOOKUP(F1,ورقة4!$A$1:$AP$915,7,0)=0,"",VLOOKUP(F1,ورقة4!$A$1:$AP$915,7,0))</f>
        <v>#N/A</v>
      </c>
      <c r="K12" s="85" t="e">
        <f>IF(AND(R12&lt;&gt;"",Q12=1),10,"")</f>
        <v>#N/A</v>
      </c>
      <c r="L12" s="114" t="e">
        <f t="shared" si="3"/>
        <v>#N/A</v>
      </c>
      <c r="M12" s="125">
        <v>125</v>
      </c>
      <c r="N12" s="361" t="s">
        <v>1219</v>
      </c>
      <c r="O12" s="373"/>
      <c r="P12" s="374"/>
      <c r="Q12" s="73"/>
      <c r="R12" s="76" t="e">
        <f>IF(VLOOKUP(F1,ورقة4!$A$1:$AP$915,12,0)=0,"",VLOOKUP(F1,ورقة4!$A$1:$AP$915,12,0))</f>
        <v>#N/A</v>
      </c>
      <c r="S12" s="53" t="e">
        <f>IF(AND(Z12&lt;&gt;"",Y12=1),25,"")</f>
        <v>#N/A</v>
      </c>
      <c r="T12" s="114" t="e">
        <f t="shared" si="4"/>
        <v>#N/A</v>
      </c>
      <c r="U12" s="125">
        <v>315</v>
      </c>
      <c r="V12" s="361" t="s">
        <v>1234</v>
      </c>
      <c r="W12" s="362"/>
      <c r="X12" s="363"/>
      <c r="Y12" s="73"/>
      <c r="Z12" s="76" t="e">
        <f>IF(VLOOKUP(F1,ورقة4!$A$1:$AP$915,27,0)=0,"",VLOOKUP(F1,ورقة4!$A$1:$AP$915,27,0))</f>
        <v>#N/A</v>
      </c>
      <c r="AA12" s="87" t="e">
        <f>IF(AND(AH12&lt;&gt;"",AG12=1),30,"")</f>
        <v>#N/A</v>
      </c>
      <c r="AB12" s="114" t="e">
        <f t="shared" si="5"/>
        <v>#N/A</v>
      </c>
      <c r="AC12" s="125">
        <v>325</v>
      </c>
      <c r="AD12" s="416" t="s">
        <v>1244</v>
      </c>
      <c r="AE12" s="362"/>
      <c r="AF12" s="363"/>
      <c r="AG12" s="73"/>
      <c r="AH12" s="76" t="e">
        <f>IF(VLOOKUP(F1,ورقة4!$A$1:$AP$915,32,0)=0,"",VLOOKUP(F1,ورقة4!$A$1:$AP$915,32,0))</f>
        <v>#N/A</v>
      </c>
      <c r="AI12" s="413"/>
      <c r="AJ12" s="413"/>
      <c r="AK12" s="413"/>
      <c r="AL12" s="81"/>
      <c r="AM12" s="231" t="e">
        <f>IF(A12&lt;&gt;"",A12,"")</f>
        <v>#N/A</v>
      </c>
      <c r="AN12" s="232">
        <v>5</v>
      </c>
      <c r="AV12" s="234">
        <v>8</v>
      </c>
      <c r="AW12" s="234">
        <f t="shared" si="6"/>
        <v>123</v>
      </c>
      <c r="AX12" s="238" t="str">
        <f t="shared" si="6"/>
        <v>القراءة والفهم ENG (2)</v>
      </c>
      <c r="AY12" s="236">
        <f t="shared" si="7"/>
        <v>0</v>
      </c>
      <c r="AZ12" s="236" t="e">
        <f t="shared" si="7"/>
        <v>#N/A</v>
      </c>
      <c r="BA12" s="237"/>
      <c r="BB12" s="237"/>
      <c r="BC12" s="234"/>
      <c r="BD12" s="234"/>
      <c r="BE12" s="237"/>
    </row>
    <row r="13" spans="1:57" ht="16.5" hidden="1" customHeight="1" thickBot="1" x14ac:dyDescent="0.25">
      <c r="C13" s="29" t="e">
        <f>SUM(C8:C12)</f>
        <v>#N/A</v>
      </c>
      <c r="D13" s="61"/>
      <c r="E13" s="62"/>
      <c r="F13" s="62"/>
      <c r="G13" s="62">
        <f>COUNTIFS(J8:J12,"A",I8:I12,1)</f>
        <v>0</v>
      </c>
      <c r="H13" s="62">
        <f>COUNTIFS(J8:J12,$R$30,I8:I12,1)</f>
        <v>0</v>
      </c>
      <c r="I13" s="90">
        <f>COUNTIFS(J8:J12,$X$30,I8:I12,1)</f>
        <v>0</v>
      </c>
      <c r="J13" s="91">
        <f>COUNTIFS(J8:J12,$AF$30,I8:I12,1)</f>
        <v>0</v>
      </c>
      <c r="K13" s="52"/>
      <c r="L13" s="114" t="e">
        <f>L8+L9+L10+L11+L12</f>
        <v>#N/A</v>
      </c>
      <c r="M13" s="63"/>
      <c r="N13" s="64"/>
      <c r="O13" s="62">
        <f>COUNTIFS(R8:R12,"A",Q8:Q12,1)</f>
        <v>0</v>
      </c>
      <c r="P13" s="62">
        <f>COUNTIFS(R8:R12,$R$30,Q8:Q12,1)</f>
        <v>0</v>
      </c>
      <c r="Q13" s="90">
        <f>COUNTIFS(R8:R12,$X$30,Q8:Q12,1)</f>
        <v>0</v>
      </c>
      <c r="R13" s="91">
        <f>COUNTIFS(R8:R12,$AF$30,Q8:Q12,1)</f>
        <v>0</v>
      </c>
      <c r="S13" s="53"/>
      <c r="T13" s="29" t="e">
        <f>SUM(T8:T12)</f>
        <v>#N/A</v>
      </c>
      <c r="U13" s="31"/>
      <c r="V13" s="32"/>
      <c r="W13" s="62">
        <f>COUNTIFS(Z8:Z12,"A",Y8:Y12,1)</f>
        <v>0</v>
      </c>
      <c r="X13" s="62">
        <f>COUNTIFS(Z8:Z12,$R$30,Y8:Y12,1)</f>
        <v>0</v>
      </c>
      <c r="Y13" s="90">
        <f>COUNTIFS(Z8:Z12,$X$30,Y8:Y12,1)</f>
        <v>0</v>
      </c>
      <c r="Z13" s="91">
        <f>COUNTIFS(Z8:Z12,$AF$30,Y8:Y12,1)</f>
        <v>0</v>
      </c>
      <c r="AA13" s="33"/>
      <c r="AB13" s="34" t="e">
        <f>SUM(AB8:AB12)</f>
        <v>#N/A</v>
      </c>
      <c r="AC13" s="32"/>
      <c r="AD13" s="32"/>
      <c r="AE13" s="62">
        <f>COUNTIFS(AH8:AH12,"A",AG8:AG12,1)</f>
        <v>0</v>
      </c>
      <c r="AF13" s="62">
        <f>COUNTIFS(AH8:AH12,$R$30,AG8:AG12,1)</f>
        <v>0</v>
      </c>
      <c r="AG13" s="90">
        <f>COUNTIFS(AH8:AH12,$X$30,AG8:AG12,1)</f>
        <v>0</v>
      </c>
      <c r="AH13" s="91">
        <f>COUNTIFS(AH8:AH12,$AF$30,AG8:AG12,1)</f>
        <v>0</v>
      </c>
      <c r="AI13" s="413"/>
      <c r="AJ13" s="413"/>
      <c r="AK13" s="413"/>
      <c r="AL13" s="81"/>
      <c r="AM13" s="231" t="e">
        <f>IF(K8&lt;&gt;"",K8,"")</f>
        <v>#N/A</v>
      </c>
      <c r="AN13" s="232">
        <v>6</v>
      </c>
      <c r="AV13" s="234">
        <v>9</v>
      </c>
      <c r="AW13" s="234">
        <f t="shared" si="6"/>
        <v>124</v>
      </c>
      <c r="AX13" s="238" t="str">
        <f t="shared" si="6"/>
        <v>الترجمة الى العربية (2)</v>
      </c>
      <c r="AY13" s="236">
        <f t="shared" si="7"/>
        <v>0</v>
      </c>
      <c r="AZ13" s="236" t="e">
        <f t="shared" si="7"/>
        <v>#N/A</v>
      </c>
      <c r="BA13" s="237"/>
      <c r="BB13" s="237"/>
      <c r="BC13" s="234"/>
      <c r="BD13" s="234"/>
      <c r="BE13" s="237"/>
    </row>
    <row r="14" spans="1:57" ht="21" thickBot="1" x14ac:dyDescent="0.25">
      <c r="C14" s="436" t="s">
        <v>21</v>
      </c>
      <c r="D14" s="412"/>
      <c r="E14" s="412"/>
      <c r="F14" s="412"/>
      <c r="G14" s="412"/>
      <c r="H14" s="412"/>
      <c r="I14" s="412"/>
      <c r="J14" s="412"/>
      <c r="K14" s="412"/>
      <c r="L14" s="412"/>
      <c r="M14" s="412"/>
      <c r="N14" s="412"/>
      <c r="O14" s="412"/>
      <c r="P14" s="412"/>
      <c r="Q14" s="412"/>
      <c r="R14" s="431"/>
      <c r="S14" s="38"/>
      <c r="T14" s="411" t="s">
        <v>22</v>
      </c>
      <c r="U14" s="412"/>
      <c r="V14" s="412"/>
      <c r="W14" s="412"/>
      <c r="X14" s="412"/>
      <c r="Y14" s="412"/>
      <c r="Z14" s="412"/>
      <c r="AA14" s="412"/>
      <c r="AB14" s="412"/>
      <c r="AC14" s="412"/>
      <c r="AD14" s="412"/>
      <c r="AE14" s="412"/>
      <c r="AF14" s="412"/>
      <c r="AG14" s="412"/>
      <c r="AH14" s="412"/>
      <c r="AI14" s="413"/>
      <c r="AJ14" s="413"/>
      <c r="AK14" s="413"/>
      <c r="AL14" s="81"/>
      <c r="AM14" s="231" t="e">
        <f>IF(K9&lt;&gt;"",K9,"")</f>
        <v>#N/A</v>
      </c>
      <c r="AN14" s="232">
        <v>7</v>
      </c>
      <c r="AV14" s="234">
        <v>10</v>
      </c>
      <c r="AW14" s="234">
        <f t="shared" si="6"/>
        <v>125</v>
      </c>
      <c r="AX14" s="238" t="str">
        <f t="shared" si="6"/>
        <v>مادة ثقافية (2)</v>
      </c>
      <c r="AY14" s="236">
        <f t="shared" si="7"/>
        <v>0</v>
      </c>
      <c r="AZ14" s="236" t="e">
        <f t="shared" si="7"/>
        <v>#N/A</v>
      </c>
      <c r="BA14" s="237"/>
      <c r="BB14" s="237"/>
      <c r="BC14" s="234"/>
      <c r="BD14" s="234"/>
      <c r="BE14" s="237"/>
    </row>
    <row r="15" spans="1:57" ht="24" customHeight="1" thickBot="1" x14ac:dyDescent="0.25">
      <c r="A15" t="e">
        <f>IF(AND(J15&lt;&gt;"",I15=1),11,"")</f>
        <v>#N/A</v>
      </c>
      <c r="C15" s="114" t="e">
        <f t="shared" ref="C15:C19" si="8">IF(AND(J15="A",I15=1),50000,IF(OR(J15="ج",J15="ر1",J15="ر2"),IF(I15=1,IF(OR($G$5=$AP$8,$G$5=$AP$9),0,IF(OR($G$5=$AP$1,$G$5=$AP$2,$G$5=$AP$5,$G$5=$AP$6),IF(J15="ج",20000,IF(J15="ر1",28000,IF(J15="ر2",36000,""))),IF(OR($G$5=$AP$3,$G$5=$AP$7),IF(J15="ج",12500,IF(J15="ر1",17500,IF(J15="ر2",22500,""))),IF($G$5=$AP$4,500,IF(J15="ج",25000,IF(J15="ر1",35000,IF(J15="ر2",45000,""))))))))))</f>
        <v>#N/A</v>
      </c>
      <c r="D15" s="123">
        <v>211</v>
      </c>
      <c r="E15" s="417" t="s">
        <v>1220</v>
      </c>
      <c r="F15" s="418"/>
      <c r="G15" s="418"/>
      <c r="H15" s="419"/>
      <c r="I15" s="73"/>
      <c r="J15" s="77" t="e">
        <f>IF(VLOOKUP(F1,ورقة4!$A$1:$AP$915,13,0)=0,"",VLOOKUP(F1,ورقة4!$A$1:$AP$915,13,0))</f>
        <v>#N/A</v>
      </c>
      <c r="K15" s="85" t="e">
        <f>IF(AND(R15&lt;&gt;"",Q15=1),16,"")</f>
        <v>#N/A</v>
      </c>
      <c r="L15" s="114" t="e">
        <f t="shared" ref="L15:L19" si="9">IF(AND(R15="A",Q15=1),50000,IF(OR(R15="ج",R15="ر1",R15="ر2"),IF(Q15=1,IF(OR($G$5=$AP$8,$G$5=$AP$9),0,IF(OR($G$5=$AP$1,$G$5=$AP$2,$G$5=$AP$5,$G$5=$AP$6),IF(R15="ج",20000,IF(R15="ر1",28000,IF(R15="ر2",36000,""))),IF(OR($G$5=$AP$3,$G$5=$AP$7),IF(R15="ج",12500,IF(R15="ر1",17500,IF(R15="ر2",22500,""))),IF($G$5=$AP$4,500,IF(R15="ج",25000,IF(R15="ر1",35000,IF(R15="ر2",45000,""))))))))))</f>
        <v>#N/A</v>
      </c>
      <c r="M15" s="123">
        <v>221</v>
      </c>
      <c r="N15" s="417" t="s">
        <v>1225</v>
      </c>
      <c r="O15" s="422"/>
      <c r="P15" s="423"/>
      <c r="Q15" s="73"/>
      <c r="R15" s="77" t="e">
        <f>IF(VLOOKUP(F1,ورقة4!$A$1:$AP$915,18,0)=0,"",VLOOKUP(F1,ورقة4!$A$1:$AP$915,18,0))</f>
        <v>#N/A</v>
      </c>
      <c r="S15" s="53" t="e">
        <f>IF(AND(Z15&lt;&gt;"",Y15=1),31,"")</f>
        <v>#N/A</v>
      </c>
      <c r="T15" s="114" t="e">
        <f t="shared" ref="T15:T19" si="10">IF(AND(Z15="A",Y15=1),50000,IF(OR(Z15="ج",Z15="ر1",Z15="ر2"),IF(Y15=1,IF(OR($G$5=$AP$8,$G$5=$AP$9),0,IF(OR($G$5=$AP$1,$G$5=$AP$2,$G$5=$AP$5,$G$5=$AP$6),IF(Z15="ج",20000,IF(Z15="ر1",28000,IF(Z15="ر2",36000,""))),IF(OR($G$5=$AP$3,$G$5=$AP$7),IF(Z15="ج",12500,IF(Z15="ر1",17500,IF(Z15="ر2",22500,""))),IF($G$5=$AP$4,500,IF(Z15="ج",25000,IF(Z15="ر1",35000,IF(Z15="ر2",45000,""))))))))))</f>
        <v>#N/A</v>
      </c>
      <c r="U15" s="123">
        <v>411</v>
      </c>
      <c r="V15" s="417" t="s">
        <v>1235</v>
      </c>
      <c r="W15" s="422"/>
      <c r="X15" s="423"/>
      <c r="Y15" s="73"/>
      <c r="Z15" s="77" t="e">
        <f>IF(VLOOKUP(F1,ورقة4!$A$1:$AP$915,33,0)=0,"",VLOOKUP(F1,ورقة4!$A$1:$AP$915,33,0))</f>
        <v>#N/A</v>
      </c>
      <c r="AA15" s="87" t="e">
        <f>IF(AND(AH15&lt;&gt;"",AG15=1),36,"")</f>
        <v>#N/A</v>
      </c>
      <c r="AB15" s="114" t="e">
        <f t="shared" ref="AB15:AB19" si="11">IF(AND(AH15="A",AG15=1),50000,IF(OR(AH15="ج",AH15="ر1",AH15="ر2"),IF(AG15=1,IF(OR($G$5=$AP$8,$G$5=$AP$9),0,IF(OR($G$5=$AP$1,$G$5=$AP$2,$G$5=$AP$5,$G$5=$AP$6),IF(AH15="ج",20000,IF(AH15="ر1",28000,IF(AH15="ر2",36000,""))),IF(OR($G$5=$AP$3,$G$5=$AP$7),IF(AH15="ج",12500,IF(AH15="ر1",17500,IF(AH15="ر2",22500,""))),IF($G$5=$AP$4,500,IF(AH15="ج",25000,IF(AH15="ر1",35000,IF(AH15="ر2",45000,""))))))))))</f>
        <v>#N/A</v>
      </c>
      <c r="AC15" s="123">
        <v>421</v>
      </c>
      <c r="AD15" s="417" t="s">
        <v>1245</v>
      </c>
      <c r="AE15" s="418"/>
      <c r="AF15" s="419"/>
      <c r="AG15" s="73"/>
      <c r="AH15" s="74" t="e">
        <f>IF(VLOOKUP(F1,ورقة4!$A$1:$AP$915,38,0)=0,"",VLOOKUP(F1,ورقة4!$A$1:$AP$915,38,0))</f>
        <v>#N/A</v>
      </c>
      <c r="AI15" s="413"/>
      <c r="AJ15" s="413"/>
      <c r="AK15" s="413"/>
      <c r="AL15" s="81"/>
      <c r="AM15" s="231" t="e">
        <f>IF(K10&lt;&gt;"",K10,"")</f>
        <v>#N/A</v>
      </c>
      <c r="AN15" s="232">
        <v>8</v>
      </c>
      <c r="AV15" s="234">
        <v>11</v>
      </c>
      <c r="AW15" s="234">
        <f t="shared" ref="AW15:AX19" si="12">D15</f>
        <v>211</v>
      </c>
      <c r="AX15" s="234" t="str">
        <f t="shared" si="12"/>
        <v>قراءة وتعبير (لغة عربية )(1)</v>
      </c>
      <c r="AY15" s="236">
        <f t="shared" ref="AY15:AZ19" si="13">I15</f>
        <v>0</v>
      </c>
      <c r="AZ15" s="236" t="e">
        <f t="shared" si="13"/>
        <v>#N/A</v>
      </c>
      <c r="BA15" s="237"/>
      <c r="BB15" s="237"/>
      <c r="BC15" s="234"/>
      <c r="BD15" s="234"/>
      <c r="BE15" s="234"/>
    </row>
    <row r="16" spans="1:57" ht="24" customHeight="1" thickTop="1" thickBot="1" x14ac:dyDescent="0.25">
      <c r="A16" t="e">
        <f>IF(AND(J16&lt;&gt;"",I16=1),12,"")</f>
        <v>#N/A</v>
      </c>
      <c r="C16" s="114" t="e">
        <f t="shared" si="8"/>
        <v>#N/A</v>
      </c>
      <c r="D16" s="124">
        <v>212</v>
      </c>
      <c r="E16" s="408" t="s">
        <v>1221</v>
      </c>
      <c r="F16" s="409"/>
      <c r="G16" s="409"/>
      <c r="H16" s="410"/>
      <c r="I16" s="73"/>
      <c r="J16" s="78" t="e">
        <f>IF(VLOOKUP(F1,ورقة4!$A$1:$AP$915,14,0)=0,"",VLOOKUP(F1,ورقة4!$A$1:$AP$915,14,0))</f>
        <v>#N/A</v>
      </c>
      <c r="K16" s="85" t="e">
        <f>IF(AND(R16&lt;&gt;"",Q16=1),17,"")</f>
        <v>#N/A</v>
      </c>
      <c r="L16" s="114" t="e">
        <f t="shared" si="9"/>
        <v>#N/A</v>
      </c>
      <c r="M16" s="124">
        <v>222</v>
      </c>
      <c r="N16" s="408" t="s">
        <v>1226</v>
      </c>
      <c r="O16" s="414"/>
      <c r="P16" s="415"/>
      <c r="Q16" s="73"/>
      <c r="R16" s="78" t="e">
        <f>IF(VLOOKUP(F1,ورقة4!$A$1:$AP$915,19,0)=0,"",VLOOKUP(F1,ورقة4!$A$1:$AP$915,19,0))</f>
        <v>#N/A</v>
      </c>
      <c r="S16" s="53" t="e">
        <f>IF(AND(Z16&lt;&gt;"",Y16=1),32,"")</f>
        <v>#N/A</v>
      </c>
      <c r="T16" s="114" t="e">
        <f t="shared" si="10"/>
        <v>#N/A</v>
      </c>
      <c r="U16" s="124">
        <v>412</v>
      </c>
      <c r="V16" s="408" t="s">
        <v>1236</v>
      </c>
      <c r="W16" s="414"/>
      <c r="X16" s="415"/>
      <c r="Y16" s="73"/>
      <c r="Z16" s="78" t="e">
        <f>IF(VLOOKUP(F1,ورقة4!$A$1:$AP$915,34,0)=0,"",VLOOKUP(F1,ورقة4!$A$1:$AP$915,34,0))</f>
        <v>#N/A</v>
      </c>
      <c r="AA16" s="87" t="e">
        <f>IF(AND(AH16&lt;&gt;"",AG16=1),37,"")</f>
        <v>#N/A</v>
      </c>
      <c r="AB16" s="114" t="e">
        <f t="shared" si="11"/>
        <v>#N/A</v>
      </c>
      <c r="AC16" s="124">
        <v>422</v>
      </c>
      <c r="AD16" s="408" t="s">
        <v>1246</v>
      </c>
      <c r="AE16" s="409"/>
      <c r="AF16" s="410"/>
      <c r="AG16" s="73"/>
      <c r="AH16" s="75" t="e">
        <f>IF(VLOOKUP(F1,ورقة4!$A$1:$AP$915,39,0)=0,"",VLOOKUP(F1,ورقة4!$A$1:$AP$915,39,0))</f>
        <v>#N/A</v>
      </c>
      <c r="AI16" s="413"/>
      <c r="AJ16" s="413"/>
      <c r="AK16" s="413"/>
      <c r="AL16" s="81"/>
      <c r="AM16" s="231" t="e">
        <f>IF(K11&lt;&gt;"",K11,"")</f>
        <v>#N/A</v>
      </c>
      <c r="AN16" s="232">
        <v>9</v>
      </c>
      <c r="AV16" s="234">
        <v>12</v>
      </c>
      <c r="AW16" s="234">
        <f t="shared" si="12"/>
        <v>212</v>
      </c>
      <c r="AX16" s="234" t="str">
        <f t="shared" si="12"/>
        <v>القراءة والفهم ENG (3)</v>
      </c>
      <c r="AY16" s="236">
        <f t="shared" si="13"/>
        <v>0</v>
      </c>
      <c r="AZ16" s="236" t="e">
        <f t="shared" si="13"/>
        <v>#N/A</v>
      </c>
      <c r="BA16" s="237"/>
      <c r="BB16" s="237"/>
      <c r="BC16" s="234"/>
      <c r="BD16" s="234"/>
      <c r="BE16" s="234"/>
    </row>
    <row r="17" spans="1:57" ht="24" customHeight="1" thickTop="1" thickBot="1" x14ac:dyDescent="0.25">
      <c r="A17" t="e">
        <f>IF(AND(J17&lt;&gt;"",I17=1),13,"")</f>
        <v>#N/A</v>
      </c>
      <c r="C17" s="114" t="e">
        <f t="shared" si="8"/>
        <v>#N/A</v>
      </c>
      <c r="D17" s="124">
        <v>213</v>
      </c>
      <c r="E17" s="408" t="s">
        <v>1222</v>
      </c>
      <c r="F17" s="409"/>
      <c r="G17" s="409"/>
      <c r="H17" s="410"/>
      <c r="I17" s="73"/>
      <c r="J17" s="78" t="e">
        <f>IF(VLOOKUP(F1,ورقة4!$A$1:$AP$915,15,0)=0,"",VLOOKUP(F1,ورقة4!$A$1:$AP$915,15,0))</f>
        <v>#N/A</v>
      </c>
      <c r="K17" s="85" t="e">
        <f>IF(AND(R17&lt;&gt;"",Q17=1),18,"")</f>
        <v>#N/A</v>
      </c>
      <c r="L17" s="114" t="e">
        <f t="shared" si="9"/>
        <v>#N/A</v>
      </c>
      <c r="M17" s="124">
        <v>223</v>
      </c>
      <c r="N17" s="408" t="s">
        <v>1227</v>
      </c>
      <c r="O17" s="414"/>
      <c r="P17" s="415"/>
      <c r="Q17" s="73"/>
      <c r="R17" s="78" t="e">
        <f>IF(VLOOKUP(F1,ورقة4!$A$1:$AP$915,20,0)=0,"",VLOOKUP(F1,ورقة4!$A$1:$AP$915,20,0))</f>
        <v>#N/A</v>
      </c>
      <c r="S17" s="53" t="e">
        <f>IF(AND(Z17&lt;&gt;"",Y17=1),33,"")</f>
        <v>#N/A</v>
      </c>
      <c r="T17" s="114" t="e">
        <f t="shared" si="10"/>
        <v>#N/A</v>
      </c>
      <c r="U17" s="124">
        <v>413</v>
      </c>
      <c r="V17" s="408" t="s">
        <v>1237</v>
      </c>
      <c r="W17" s="414"/>
      <c r="X17" s="415"/>
      <c r="Y17" s="73"/>
      <c r="Z17" s="78" t="e">
        <f>IF(VLOOKUP(F1,ورقة4!$A$1:$AP$915,35,0)=0,"",VLOOKUP(F1,ورقة4!$A$1:$AP$915,35,0))</f>
        <v>#N/A</v>
      </c>
      <c r="AA17" s="87" t="e">
        <f>IF(AND(AH17&lt;&gt;"",AG17=1),38,"")</f>
        <v>#N/A</v>
      </c>
      <c r="AB17" s="114" t="e">
        <f t="shared" si="11"/>
        <v>#N/A</v>
      </c>
      <c r="AC17" s="124">
        <v>423</v>
      </c>
      <c r="AD17" s="408" t="s">
        <v>1247</v>
      </c>
      <c r="AE17" s="409"/>
      <c r="AF17" s="410"/>
      <c r="AG17" s="73"/>
      <c r="AH17" s="75" t="e">
        <f>IF(VLOOKUP(F1,ورقة4!$A$1:$AP$915,40,0)=0,"",VLOOKUP(F1,ورقة4!$A$1:$AP$915,40,0))</f>
        <v>#N/A</v>
      </c>
      <c r="AI17" s="413"/>
      <c r="AJ17" s="413"/>
      <c r="AK17" s="413"/>
      <c r="AL17" s="81"/>
      <c r="AM17" s="231" t="e">
        <f>IF(K12&lt;&gt;"",K12,"")</f>
        <v>#N/A</v>
      </c>
      <c r="AN17" s="232">
        <v>10</v>
      </c>
      <c r="AV17" s="234">
        <v>13</v>
      </c>
      <c r="AW17" s="234">
        <f t="shared" si="12"/>
        <v>213</v>
      </c>
      <c r="AX17" s="234" t="str">
        <f t="shared" si="12"/>
        <v>مقال ENG</v>
      </c>
      <c r="AY17" s="236">
        <f t="shared" si="13"/>
        <v>0</v>
      </c>
      <c r="AZ17" s="236" t="e">
        <f t="shared" si="13"/>
        <v>#N/A</v>
      </c>
      <c r="BA17" s="237"/>
      <c r="BB17" s="237"/>
      <c r="BC17" s="234"/>
      <c r="BD17" s="234"/>
      <c r="BE17" s="234"/>
    </row>
    <row r="18" spans="1:57" ht="24" customHeight="1" thickTop="1" thickBot="1" x14ac:dyDescent="0.25">
      <c r="A18" t="e">
        <f>IF(AND(J18&lt;&gt;"",I18=1),14,"")</f>
        <v>#N/A</v>
      </c>
      <c r="C18" s="114" t="e">
        <f t="shared" si="8"/>
        <v>#N/A</v>
      </c>
      <c r="D18" s="124">
        <v>214</v>
      </c>
      <c r="E18" s="408" t="s">
        <v>1223</v>
      </c>
      <c r="F18" s="409"/>
      <c r="G18" s="409"/>
      <c r="H18" s="410"/>
      <c r="I18" s="73"/>
      <c r="J18" s="78" t="e">
        <f>IF(VLOOKUP(F1,ورقة4!$A$1:$AP$915,16,0)=0,"",VLOOKUP(F1,ورقة4!$A$1:$AP$915,16,0))</f>
        <v>#N/A</v>
      </c>
      <c r="K18" s="85" t="e">
        <f>IF(AND(R18&lt;&gt;"",Q18=1),19,"")</f>
        <v>#N/A</v>
      </c>
      <c r="L18" s="114" t="e">
        <f t="shared" si="9"/>
        <v>#N/A</v>
      </c>
      <c r="M18" s="124">
        <v>224</v>
      </c>
      <c r="N18" s="408" t="s">
        <v>1228</v>
      </c>
      <c r="O18" s="414"/>
      <c r="P18" s="415"/>
      <c r="Q18" s="73"/>
      <c r="R18" s="78" t="e">
        <f>IF(VLOOKUP(F1,ورقة4!$A$1:$AP$915,21,0)=0,"",VLOOKUP(F1,ورقة4!$A$1:$AP$915,21,0))</f>
        <v>#N/A</v>
      </c>
      <c r="S18" s="53" t="e">
        <f>IF(AND(Z18&lt;&gt;"",Y18=1),34,"")</f>
        <v>#N/A</v>
      </c>
      <c r="T18" s="114" t="e">
        <f t="shared" si="10"/>
        <v>#N/A</v>
      </c>
      <c r="U18" s="124">
        <v>414</v>
      </c>
      <c r="V18" s="408" t="s">
        <v>1238</v>
      </c>
      <c r="W18" s="414"/>
      <c r="X18" s="415"/>
      <c r="Y18" s="73"/>
      <c r="Z18" s="78" t="e">
        <f>IF(VLOOKUP(F1,ورقة4!$A$1:$AP$915,36,0)=0,"",VLOOKUP(F1,ورقة4!$A$1:$AP$915,36,0))</f>
        <v>#N/A</v>
      </c>
      <c r="AA18" s="87" t="e">
        <f>IF(AND(AH18&lt;&gt;"",AG18=1),39,"")</f>
        <v>#N/A</v>
      </c>
      <c r="AB18" s="114" t="e">
        <f t="shared" si="11"/>
        <v>#N/A</v>
      </c>
      <c r="AC18" s="124">
        <v>424</v>
      </c>
      <c r="AD18" s="408" t="s">
        <v>1248</v>
      </c>
      <c r="AE18" s="409"/>
      <c r="AF18" s="410"/>
      <c r="AG18" s="73"/>
      <c r="AH18" s="75" t="e">
        <f>IF(VLOOKUP(F1,ورقة4!$A$1:$AP$915,41,0)=0,"",VLOOKUP(F1,ورقة4!$A$1:$AP$915,41,0))</f>
        <v>#N/A</v>
      </c>
      <c r="AI18" s="413"/>
      <c r="AJ18" s="413"/>
      <c r="AK18" s="413"/>
      <c r="AL18" s="81"/>
      <c r="AM18" s="231" t="e">
        <f>IF(A15&lt;&gt;"",A15,"")</f>
        <v>#N/A</v>
      </c>
      <c r="AN18" s="232">
        <v>11</v>
      </c>
      <c r="AV18" s="234">
        <v>14</v>
      </c>
      <c r="AW18" s="234">
        <f t="shared" si="12"/>
        <v>214</v>
      </c>
      <c r="AX18" s="234" t="str">
        <f t="shared" si="12"/>
        <v>الترجمة من والى العربية (1)</v>
      </c>
      <c r="AY18" s="236">
        <f t="shared" si="13"/>
        <v>0</v>
      </c>
      <c r="AZ18" s="236" t="e">
        <f t="shared" si="13"/>
        <v>#N/A</v>
      </c>
      <c r="BA18" s="237"/>
      <c r="BB18" s="237"/>
      <c r="BC18" s="234"/>
      <c r="BD18" s="234"/>
      <c r="BE18" s="234"/>
    </row>
    <row r="19" spans="1:57" ht="21.75" thickTop="1" thickBot="1" x14ac:dyDescent="0.3">
      <c r="A19" t="e">
        <f>IF(AND(J19&lt;&gt;"",I19=1),15,"")</f>
        <v>#N/A</v>
      </c>
      <c r="C19" s="114" t="e">
        <f t="shared" si="8"/>
        <v>#N/A</v>
      </c>
      <c r="D19" s="125">
        <v>215</v>
      </c>
      <c r="E19" s="361" t="s">
        <v>1224</v>
      </c>
      <c r="F19" s="362"/>
      <c r="G19" s="362"/>
      <c r="H19" s="363"/>
      <c r="I19" s="73"/>
      <c r="J19" s="79" t="e">
        <f>IF(VLOOKUP(F1,ورقة4!$A$1:$AP$915,17,0)=0,"",VLOOKUP(F1,ورقة4!$A$1:$AP$915,17,0))</f>
        <v>#N/A</v>
      </c>
      <c r="K19" s="85" t="e">
        <f>IF(AND(R19&lt;&gt;"",Q19=1),20,"")</f>
        <v>#N/A</v>
      </c>
      <c r="L19" s="114" t="e">
        <f t="shared" si="9"/>
        <v>#N/A</v>
      </c>
      <c r="M19" s="125">
        <v>225</v>
      </c>
      <c r="N19" s="361" t="s">
        <v>1229</v>
      </c>
      <c r="O19" s="373"/>
      <c r="P19" s="374"/>
      <c r="Q19" s="73"/>
      <c r="R19" s="79" t="e">
        <f>IF(VLOOKUP(F1,ورقة4!$A$1:$AP$915,22,0)=0,"",VLOOKUP(F1,ورقة4!$A$1:$AP$915,22,0))</f>
        <v>#N/A</v>
      </c>
      <c r="S19" s="53" t="e">
        <f>IF(AND(Z19&lt;&gt;"",Y19=1),35,"")</f>
        <v>#N/A</v>
      </c>
      <c r="T19" s="114" t="e">
        <f t="shared" si="10"/>
        <v>#N/A</v>
      </c>
      <c r="U19" s="125">
        <v>415</v>
      </c>
      <c r="V19" s="361" t="s">
        <v>1239</v>
      </c>
      <c r="W19" s="373"/>
      <c r="X19" s="374"/>
      <c r="Y19" s="73"/>
      <c r="Z19" s="79" t="e">
        <f>IF(VLOOKUP(F1,ورقة4!$A$1:$AP$915,37,0)=0,"",VLOOKUP(F1,ورقة4!$A$1:$AP$915,37,0))</f>
        <v>#N/A</v>
      </c>
      <c r="AA19" s="87" t="e">
        <f>IF(AND(AH19&lt;&gt;"",AG19=1),40,"")</f>
        <v>#N/A</v>
      </c>
      <c r="AB19" s="114" t="e">
        <f t="shared" si="11"/>
        <v>#N/A</v>
      </c>
      <c r="AC19" s="125">
        <v>425</v>
      </c>
      <c r="AD19" s="361" t="s">
        <v>1249</v>
      </c>
      <c r="AE19" s="362"/>
      <c r="AF19" s="363"/>
      <c r="AG19" s="73"/>
      <c r="AH19" s="76" t="e">
        <f>IF(VLOOKUP(F1,ورقة4!$A$1:$AP$915,42,0)=0,"",VLOOKUP(F1,ورقة4!$A$1:$AP$915,42,0))</f>
        <v>#N/A</v>
      </c>
      <c r="AI19" s="82"/>
      <c r="AJ19" s="82"/>
      <c r="AK19" s="82"/>
      <c r="AL19" s="81"/>
      <c r="AM19" s="231" t="e">
        <f>IF(A16&lt;&gt;"",A16,"")</f>
        <v>#N/A</v>
      </c>
      <c r="AN19" s="232">
        <v>12</v>
      </c>
      <c r="AV19" s="234">
        <v>15</v>
      </c>
      <c r="AW19" s="234">
        <f t="shared" si="12"/>
        <v>215</v>
      </c>
      <c r="AX19" s="234" t="str">
        <f t="shared" si="12"/>
        <v xml:space="preserve">علم الترجمة  ENG </v>
      </c>
      <c r="AY19" s="236">
        <f t="shared" si="13"/>
        <v>0</v>
      </c>
      <c r="AZ19" s="236" t="e">
        <f t="shared" si="13"/>
        <v>#N/A</v>
      </c>
      <c r="BA19" s="237"/>
      <c r="BB19" s="237"/>
      <c r="BC19" s="234"/>
      <c r="BD19" s="234"/>
      <c r="BE19" s="234"/>
    </row>
    <row r="20" spans="1:57" ht="16.5" hidden="1" customHeight="1" thickBot="1" x14ac:dyDescent="0.3">
      <c r="C20" s="29" t="e">
        <f>SUM(C15:C19)</f>
        <v>#N/A</v>
      </c>
      <c r="D20" s="47"/>
      <c r="E20" s="48"/>
      <c r="F20" s="48"/>
      <c r="G20" s="62">
        <f>COUNTIFS(J15:J19,"A",I15:I19,1)</f>
        <v>0</v>
      </c>
      <c r="H20" s="62">
        <f>COUNTIFS(J15:J19,$R$30,I15:I19,1)</f>
        <v>0</v>
      </c>
      <c r="I20" s="90">
        <f>COUNTIFS(J15:J19,$X$30,I15:I19,1)</f>
        <v>0</v>
      </c>
      <c r="J20" s="91">
        <f>COUNTIFS(J15:J19,$AF$30,I15:I19,1)</f>
        <v>0</v>
      </c>
      <c r="K20" s="40"/>
      <c r="L20" s="29" t="e">
        <f>SUM(L15:L19)</f>
        <v>#N/A</v>
      </c>
      <c r="M20" s="47"/>
      <c r="N20" s="48"/>
      <c r="O20" s="62">
        <f>COUNTIFS(R15:R19,"A",Q15:Q19,1)</f>
        <v>0</v>
      </c>
      <c r="P20" s="62">
        <f>COUNTIFS(R15:R19,$R$30,Q15:Q19,1)</f>
        <v>0</v>
      </c>
      <c r="Q20" s="90">
        <f>COUNTIFS(R15:R19,$X$30,Q15:Q19,1)</f>
        <v>0</v>
      </c>
      <c r="R20" s="91">
        <f>COUNTIFS(R15:R19,$AF$30,Q15:Q19,1)</f>
        <v>0</v>
      </c>
      <c r="S20" s="53"/>
      <c r="T20" s="41" t="e">
        <f>SUM(T15:T19)</f>
        <v>#N/A</v>
      </c>
      <c r="U20" s="39"/>
      <c r="V20" s="45"/>
      <c r="W20" s="62">
        <f>COUNTIFS(Z15:Z19,"A",Y15:Y19,1)</f>
        <v>0</v>
      </c>
      <c r="X20" s="62">
        <f>COUNTIFS(Z15:Z19,$R$30,Y15:Y19,1)</f>
        <v>0</v>
      </c>
      <c r="Y20" s="90">
        <f>COUNTIFS(Z15:Z19,$X$30,Y15:Y19,1)</f>
        <v>0</v>
      </c>
      <c r="Z20" s="91">
        <f>COUNTIFS(Z15:Z19,$AF$30,Y15:Y19,1)</f>
        <v>0</v>
      </c>
      <c r="AA20" s="42"/>
      <c r="AB20" s="41" t="e">
        <f>SUM(AB15:AB19)</f>
        <v>#N/A</v>
      </c>
      <c r="AC20" s="45"/>
      <c r="AD20" s="45"/>
      <c r="AE20" s="62">
        <f>COUNTIFS(AH15:AH19,"A",AG15:AG19,1)</f>
        <v>0</v>
      </c>
      <c r="AF20" s="62">
        <f>COUNTIFS(AH15:AH19,$R$30,AG15:AG19,1)</f>
        <v>0</v>
      </c>
      <c r="AG20" s="90">
        <f>COUNTIFS(AH15:AH19,$X$30,AG15:AG19,1)</f>
        <v>0</v>
      </c>
      <c r="AH20" s="91">
        <f>COUNTIFS(AH15:AH19,$AF$30,AG15:AG19,1)</f>
        <v>0</v>
      </c>
      <c r="AI20" s="82"/>
      <c r="AJ20" s="82"/>
      <c r="AK20" s="82"/>
      <c r="AL20" s="81"/>
      <c r="AM20" s="231" t="e">
        <f>IF(A17&lt;&gt;"",A17,"")</f>
        <v>#N/A</v>
      </c>
      <c r="AN20" s="232">
        <v>13</v>
      </c>
      <c r="AV20" s="234">
        <v>16</v>
      </c>
      <c r="AW20" s="234">
        <f t="shared" ref="AW20:AX24" si="14">M15</f>
        <v>221</v>
      </c>
      <c r="AX20" s="234" t="str">
        <f t="shared" si="14"/>
        <v>قراءة وتعبير (لغة عربية )(2)</v>
      </c>
      <c r="AY20" s="236">
        <f t="shared" ref="AY20:AZ24" si="15">Q15</f>
        <v>0</v>
      </c>
      <c r="AZ20" s="236" t="e">
        <f t="shared" si="15"/>
        <v>#N/A</v>
      </c>
      <c r="BA20" s="237"/>
      <c r="BB20" s="237"/>
      <c r="BC20" s="234"/>
      <c r="BD20" s="234"/>
      <c r="BE20" s="237"/>
    </row>
    <row r="21" spans="1:57" ht="16.5" hidden="1" customHeight="1" thickBot="1" x14ac:dyDescent="0.3">
      <c r="U21" s="35" t="e">
        <f>C13+C20+L13+L20+T13+T20+AB13+AB20</f>
        <v>#N/A</v>
      </c>
      <c r="AI21" s="82"/>
      <c r="AJ21" s="82"/>
      <c r="AK21" s="82"/>
      <c r="AL21" s="81"/>
      <c r="AM21" s="231" t="e">
        <f>IF(A18&lt;&gt;"",A18,"")</f>
        <v>#N/A</v>
      </c>
      <c r="AN21" s="232">
        <v>14</v>
      </c>
      <c r="AV21" s="234">
        <v>17</v>
      </c>
      <c r="AW21" s="234">
        <f t="shared" si="14"/>
        <v>222</v>
      </c>
      <c r="AX21" s="234" t="str">
        <f t="shared" si="14"/>
        <v>مقال وقراءة وفهم ENG</v>
      </c>
      <c r="AY21" s="236">
        <f t="shared" si="15"/>
        <v>0</v>
      </c>
      <c r="AZ21" s="236" t="e">
        <f t="shared" si="15"/>
        <v>#N/A</v>
      </c>
      <c r="BA21" s="237"/>
      <c r="BB21" s="237"/>
      <c r="BC21" s="234"/>
      <c r="BD21" s="234"/>
      <c r="BE21" s="237"/>
    </row>
    <row r="22" spans="1:57" ht="16.5" hidden="1" customHeight="1" thickBot="1" x14ac:dyDescent="0.3">
      <c r="S22" s="44"/>
      <c r="T22" s="41"/>
      <c r="V22" s="54"/>
      <c r="W22" s="54"/>
      <c r="X22" s="54"/>
      <c r="Y22" s="55"/>
      <c r="Z22" s="34"/>
      <c r="AA22" s="56"/>
      <c r="AB22" s="41"/>
      <c r="AC22" s="54"/>
      <c r="AD22" s="54"/>
      <c r="AE22" s="54"/>
      <c r="AF22" s="54"/>
      <c r="AG22" s="55"/>
      <c r="AH22" s="34"/>
      <c r="AI22" s="82"/>
      <c r="AJ22" s="82"/>
      <c r="AK22" s="82"/>
      <c r="AL22" s="81"/>
      <c r="AM22" s="231" t="e">
        <f>IF(A19&lt;&gt;"",A19,"")</f>
        <v>#N/A</v>
      </c>
      <c r="AN22" s="232">
        <v>15</v>
      </c>
      <c r="AV22" s="234">
        <v>18</v>
      </c>
      <c r="AW22" s="234">
        <f t="shared" si="14"/>
        <v>223</v>
      </c>
      <c r="AX22" s="234" t="str">
        <f t="shared" si="14"/>
        <v xml:space="preserve">علم الصوتيات </v>
      </c>
      <c r="AY22" s="236">
        <f t="shared" si="15"/>
        <v>0</v>
      </c>
      <c r="AZ22" s="236" t="e">
        <f t="shared" si="15"/>
        <v>#N/A</v>
      </c>
      <c r="BA22" s="237"/>
      <c r="BB22" s="237"/>
      <c r="BC22" s="234"/>
      <c r="BD22" s="234"/>
      <c r="BE22" s="237"/>
    </row>
    <row r="23" spans="1:57" ht="16.5" hidden="1" customHeight="1" thickBot="1" x14ac:dyDescent="0.3">
      <c r="C23" s="21"/>
      <c r="E23" s="21"/>
      <c r="F23" s="21"/>
      <c r="G23" s="21"/>
      <c r="H23" s="21"/>
      <c r="I23" s="21"/>
      <c r="J23" s="21"/>
      <c r="K23" s="21"/>
      <c r="L23" s="44"/>
      <c r="Q23" s="55"/>
      <c r="R23" s="34"/>
      <c r="S23" s="44"/>
      <c r="AI23" s="82"/>
      <c r="AJ23" s="82"/>
      <c r="AK23" s="82"/>
      <c r="AL23" s="81"/>
      <c r="AM23" s="231" t="e">
        <f>IF(K15&lt;&gt;"",K15,"")</f>
        <v>#N/A</v>
      </c>
      <c r="AN23" s="232">
        <v>16</v>
      </c>
      <c r="AV23" s="234">
        <v>19</v>
      </c>
      <c r="AW23" s="234">
        <f t="shared" si="14"/>
        <v>224</v>
      </c>
      <c r="AX23" s="234" t="str">
        <f t="shared" si="14"/>
        <v>الترجمة من والى العربية (2)</v>
      </c>
      <c r="AY23" s="236">
        <f t="shared" si="15"/>
        <v>0</v>
      </c>
      <c r="AZ23" s="236" t="e">
        <f t="shared" si="15"/>
        <v>#N/A</v>
      </c>
      <c r="BA23" s="237"/>
      <c r="BB23" s="237"/>
      <c r="BC23" s="234"/>
      <c r="BD23" s="234"/>
      <c r="BE23" s="237"/>
    </row>
    <row r="24" spans="1:57" ht="16.5" thickBot="1" x14ac:dyDescent="0.25">
      <c r="R24">
        <f>COUNTIF(J8:J12,"A")</f>
        <v>0</v>
      </c>
      <c r="AI24" s="81"/>
      <c r="AJ24" s="81"/>
      <c r="AK24" s="81"/>
      <c r="AL24" s="81"/>
      <c r="AM24" s="231" t="e">
        <f>IF(K16&lt;&gt;"",K16,"")</f>
        <v>#N/A</v>
      </c>
      <c r="AN24" s="232">
        <v>17</v>
      </c>
      <c r="AV24" s="234">
        <v>20</v>
      </c>
      <c r="AW24" s="234">
        <f t="shared" si="14"/>
        <v>225</v>
      </c>
      <c r="AX24" s="234" t="str">
        <f t="shared" si="14"/>
        <v xml:space="preserve">معاجم </v>
      </c>
      <c r="AY24" s="236">
        <f t="shared" si="15"/>
        <v>0</v>
      </c>
      <c r="AZ24" s="236" t="e">
        <f t="shared" si="15"/>
        <v>#N/A</v>
      </c>
      <c r="BA24" s="237"/>
      <c r="BB24" s="237"/>
      <c r="BC24" s="234"/>
      <c r="BD24" s="234"/>
      <c r="BE24" s="237"/>
    </row>
    <row r="25" spans="1:57" ht="24.75" customHeight="1" thickTop="1" thickBot="1" x14ac:dyDescent="0.3">
      <c r="C25" s="1"/>
      <c r="D25" s="360" t="str">
        <f>IF(F3="أنثى","منقطعة عن التسجيل في","منقطع عن التسجيل في")</f>
        <v>منقطع عن التسجيل في</v>
      </c>
      <c r="E25" s="360"/>
      <c r="F25" s="360"/>
      <c r="G25" s="360"/>
      <c r="H25" s="360"/>
      <c r="I25" s="360"/>
      <c r="J25" s="1"/>
      <c r="K25" s="1"/>
      <c r="L25" s="371" t="s">
        <v>195</v>
      </c>
      <c r="M25" s="372"/>
      <c r="N25" s="372"/>
      <c r="O25" s="375" t="e">
        <f>IF(O27&gt;0,37000,0)</f>
        <v>#N/A</v>
      </c>
      <c r="P25" s="375"/>
      <c r="Q25" s="375"/>
      <c r="R25" s="375"/>
      <c r="S25" s="155"/>
      <c r="T25" s="401" t="s">
        <v>571</v>
      </c>
      <c r="U25" s="394"/>
      <c r="V25" s="395"/>
      <c r="W25" s="393" t="e">
        <f>AC5</f>
        <v>#N/A</v>
      </c>
      <c r="X25" s="394"/>
      <c r="Y25" s="395"/>
      <c r="Z25" s="365" t="s">
        <v>196</v>
      </c>
      <c r="AA25" s="366"/>
      <c r="AB25" s="366"/>
      <c r="AC25" s="366"/>
      <c r="AD25" s="367"/>
      <c r="AE25" s="376">
        <f>H13+H20+P13+P20+X13+X20+AF13+AF20</f>
        <v>0</v>
      </c>
      <c r="AF25" s="403"/>
      <c r="AG25" s="403"/>
      <c r="AI25" s="81"/>
      <c r="AJ25" s="81"/>
      <c r="AK25" s="81"/>
      <c r="AL25" s="81"/>
      <c r="AM25" s="231" t="e">
        <f>IF(K17&lt;&gt;"",K17,"")</f>
        <v>#N/A</v>
      </c>
      <c r="AN25" s="232">
        <v>18</v>
      </c>
      <c r="AV25" s="234">
        <v>21</v>
      </c>
      <c r="AW25" s="234">
        <f>U8</f>
        <v>311</v>
      </c>
      <c r="AX25" s="238" t="str">
        <f>V8</f>
        <v xml:space="preserve">تدريبات في الاستماع والمناقشة باللغة العربية </v>
      </c>
      <c r="AY25" s="236">
        <f>Y8</f>
        <v>0</v>
      </c>
      <c r="AZ25" s="236" t="e">
        <f>Z8</f>
        <v>#N/A</v>
      </c>
      <c r="BA25" s="237"/>
      <c r="BB25" s="237"/>
      <c r="BC25" s="238"/>
      <c r="BD25" s="238"/>
      <c r="BE25" s="237"/>
    </row>
    <row r="26" spans="1:57" ht="23.25" customHeight="1" thickTop="1" thickBot="1" x14ac:dyDescent="0.3">
      <c r="C26" s="88" t="str">
        <f>IFERROR(SMALL($C$39:$C$50,'اختيار المقررات'!AN8),"")</f>
        <v/>
      </c>
      <c r="D26" s="360" t="str">
        <f>IFERROR(VLOOKUP(C26,C$57:D$70,2,0),"")</f>
        <v/>
      </c>
      <c r="E26" s="360"/>
      <c r="F26" s="360"/>
      <c r="G26" s="360"/>
      <c r="H26" s="360"/>
      <c r="I26" s="360"/>
      <c r="J26" s="1"/>
      <c r="K26" s="1"/>
      <c r="L26" s="371" t="s">
        <v>25</v>
      </c>
      <c r="M26" s="372"/>
      <c r="N26" s="372"/>
      <c r="O26" s="375" t="e">
        <f>IF(F2="الرابعة حديث",50000,0)</f>
        <v>#N/A</v>
      </c>
      <c r="P26" s="375"/>
      <c r="Q26" s="375"/>
      <c r="R26" s="375"/>
      <c r="S26" s="155"/>
      <c r="T26" s="396"/>
      <c r="U26" s="372"/>
      <c r="V26" s="397"/>
      <c r="W26" s="396"/>
      <c r="X26" s="372"/>
      <c r="Y26" s="397"/>
      <c r="Z26" s="368" t="s">
        <v>197</v>
      </c>
      <c r="AA26" s="369"/>
      <c r="AB26" s="369"/>
      <c r="AC26" s="369"/>
      <c r="AD26" s="370"/>
      <c r="AE26" s="376">
        <f>I13+I20+Q13+Q20+Y13+Y20+AG13+AG20</f>
        <v>0</v>
      </c>
      <c r="AF26" s="377"/>
      <c r="AG26" s="378"/>
      <c r="AI26" s="81"/>
      <c r="AJ26" s="81"/>
      <c r="AK26" s="81"/>
      <c r="AL26" s="81"/>
      <c r="AM26" s="231" t="e">
        <f>IF(K18&lt;&gt;"",K18,"")</f>
        <v>#N/A</v>
      </c>
      <c r="AN26" s="232">
        <v>19</v>
      </c>
      <c r="AV26" s="234">
        <v>22</v>
      </c>
      <c r="AW26" s="234">
        <f>U9</f>
        <v>312</v>
      </c>
      <c r="AX26" s="238" t="str">
        <f>V9</f>
        <v>تدريبات في الاستماع والتعبير الشفوي ENG</v>
      </c>
      <c r="AY26" s="236">
        <f>Y9</f>
        <v>0</v>
      </c>
      <c r="AZ26" s="236" t="e">
        <f>Z9</f>
        <v>#N/A</v>
      </c>
      <c r="BA26" s="237"/>
      <c r="BB26" s="237"/>
      <c r="BC26" s="238"/>
      <c r="BD26" s="238"/>
      <c r="BE26" s="237"/>
    </row>
    <row r="27" spans="1:57" ht="23.25" customHeight="1" thickTop="1" thickBot="1" x14ac:dyDescent="0.3">
      <c r="C27" s="88" t="str">
        <f>IFERROR(SMALL($C$39:$C$55,'اختيار المقررات'!AN9),"")</f>
        <v/>
      </c>
      <c r="D27" s="360" t="str">
        <f>IFERROR(VLOOKUP(C27,C$57:D$70,2,0),"")</f>
        <v/>
      </c>
      <c r="E27" s="360"/>
      <c r="F27" s="360"/>
      <c r="G27" s="360"/>
      <c r="H27" s="360"/>
      <c r="I27" s="360"/>
      <c r="J27" s="1"/>
      <c r="K27" s="1"/>
      <c r="L27" s="371" t="s">
        <v>550</v>
      </c>
      <c r="M27" s="372"/>
      <c r="N27" s="372"/>
      <c r="O27" s="375" t="e">
        <f>IF(S27=1,COUNT(C26:C31)*15000,IF(G5=AP4,COUNT(C26:C31)*15000,IF(OR(G5=AP1,G5=AP2,G5=AP6,G5=AP5),COUNT(C26:C31)*15000,IF(OR(G5=AP3,G5=AP7),COUNT(C26:C31)*15000,COUNT(C26:C31)*15000))))</f>
        <v>#N/A</v>
      </c>
      <c r="P27" s="375"/>
      <c r="Q27" s="375"/>
      <c r="R27" s="375"/>
      <c r="S27" s="156" t="e">
        <f>IF(AND(Z28&lt;&gt;"",Z28&lt;&gt;"ضعف الرسوم"),1,0)</f>
        <v>#N/A</v>
      </c>
      <c r="T27" s="398"/>
      <c r="U27" s="399"/>
      <c r="V27" s="400"/>
      <c r="W27" s="398"/>
      <c r="X27" s="399"/>
      <c r="Y27" s="400"/>
      <c r="Z27" s="368" t="e">
        <f>IF(S27=1,"عدد المقررات المسجلة","عدد المقررات المسجلة لأكثر من مرتين")</f>
        <v>#N/A</v>
      </c>
      <c r="AA27" s="369"/>
      <c r="AB27" s="369"/>
      <c r="AC27" s="369"/>
      <c r="AD27" s="370"/>
      <c r="AE27" s="376" t="e">
        <f>IF(S27=1,SUM(G13,O13,W13,AE13,AE20,W20,O20,G20),J13+J20+R13+R20+Z13+Z20+AH13+AH20)</f>
        <v>#N/A</v>
      </c>
      <c r="AF27" s="377"/>
      <c r="AG27" s="378"/>
      <c r="AM27" s="231"/>
      <c r="AN27" s="232"/>
      <c r="AV27" s="234"/>
      <c r="AW27" s="234"/>
      <c r="AX27" s="238"/>
      <c r="AY27" s="236"/>
      <c r="AZ27" s="236"/>
      <c r="BA27" s="237"/>
      <c r="BB27" s="237"/>
      <c r="BC27" s="238"/>
      <c r="BD27" s="238"/>
      <c r="BE27" s="237"/>
    </row>
    <row r="28" spans="1:57" ht="19.5" customHeight="1" thickTop="1" thickBot="1" x14ac:dyDescent="0.3">
      <c r="C28" s="88" t="str">
        <f>IFERROR(SMALL($C$39:$C$49,'اختيار المقررات'!AN10),"")</f>
        <v/>
      </c>
      <c r="D28" s="360" t="str">
        <f>IFERROR(VLOOKUP(C28,C$57:D$70,2,0),"")</f>
        <v/>
      </c>
      <c r="E28" s="360"/>
      <c r="F28" s="360"/>
      <c r="G28" s="360"/>
      <c r="H28" s="360"/>
      <c r="I28" s="360"/>
      <c r="J28" s="1"/>
      <c r="K28" s="1"/>
      <c r="L28" s="371" t="s">
        <v>551</v>
      </c>
      <c r="M28" s="372"/>
      <c r="N28" s="372"/>
      <c r="O28" s="375" t="e">
        <f>IF(Z28="ضعف الرسوم",U21*2,U21)</f>
        <v>#N/A</v>
      </c>
      <c r="P28" s="375"/>
      <c r="Q28" s="375"/>
      <c r="R28" s="375"/>
      <c r="S28" s="155"/>
      <c r="T28" s="383" t="s">
        <v>20</v>
      </c>
      <c r="U28" s="381"/>
      <c r="V28" s="384"/>
      <c r="W28" s="385" t="s">
        <v>323</v>
      </c>
      <c r="X28" s="377"/>
      <c r="Y28" s="378"/>
      <c r="Z28" s="386" t="e">
        <f>'إدخال البيانات'!F1</f>
        <v>#N/A</v>
      </c>
      <c r="AA28" s="377"/>
      <c r="AB28" s="377"/>
      <c r="AC28" s="377"/>
      <c r="AD28" s="377"/>
      <c r="AE28" s="377"/>
      <c r="AF28" s="377"/>
      <c r="AG28" s="378"/>
      <c r="AM28" s="231" t="e">
        <f>IF(K19&lt;&gt;"",K19,"")</f>
        <v>#N/A</v>
      </c>
      <c r="AN28" s="232">
        <v>20</v>
      </c>
      <c r="AV28" s="234">
        <v>23</v>
      </c>
      <c r="AW28" s="234">
        <f t="shared" ref="AW28:AX30" si="16">U10</f>
        <v>313</v>
      </c>
      <c r="AX28" s="238" t="str">
        <f t="shared" si="16"/>
        <v xml:space="preserve">نصوص أدبية بالإنكليزية (1) </v>
      </c>
      <c r="AY28" s="236">
        <f t="shared" ref="AY28:AZ30" si="17">Y10</f>
        <v>0</v>
      </c>
      <c r="AZ28" s="236" t="e">
        <f t="shared" si="17"/>
        <v>#N/A</v>
      </c>
      <c r="BA28" s="237"/>
      <c r="BB28" s="237"/>
      <c r="BC28" s="234"/>
      <c r="BD28" s="234"/>
      <c r="BE28" s="237"/>
    </row>
    <row r="29" spans="1:57" ht="23.25" customHeight="1" thickTop="1" thickBot="1" x14ac:dyDescent="0.3">
      <c r="C29" s="88" t="str">
        <f>IFERROR(SMALL($C$39:$C$49,'اختيار المقررات'!AN11),"")</f>
        <v/>
      </c>
      <c r="D29" s="360" t="str">
        <f>IFERROR(VLOOKUP(C29,C$57:D$66,2,0)," ")</f>
        <v xml:space="preserve"> </v>
      </c>
      <c r="E29" s="360"/>
      <c r="F29" s="360"/>
      <c r="G29" s="360"/>
      <c r="H29" s="360"/>
      <c r="I29" s="360"/>
      <c r="J29" s="1"/>
      <c r="K29" s="1"/>
      <c r="L29" s="371" t="s">
        <v>23</v>
      </c>
      <c r="M29" s="372"/>
      <c r="N29" s="372"/>
      <c r="O29" s="375" t="e">
        <f>SUM(O25:R28)-W25</f>
        <v>#N/A</v>
      </c>
      <c r="P29" s="375"/>
      <c r="Q29" s="375"/>
      <c r="R29" s="375"/>
      <c r="S29" s="155"/>
      <c r="T29" s="383" t="s">
        <v>24</v>
      </c>
      <c r="U29" s="381"/>
      <c r="V29" s="384"/>
      <c r="W29" s="391" t="e">
        <f>IF(O29&lt;10000,O29,IF(W28="نعم",(الإستمارة!T1+الإستمارة!T2)+O25+(O29-(الإستمارة!T1+الإستمارة!T2)-O25)/2,O29))</f>
        <v>#N/A</v>
      </c>
      <c r="X29" s="377"/>
      <c r="Y29" s="378"/>
      <c r="Z29" s="383" t="s">
        <v>26</v>
      </c>
      <c r="AA29" s="381"/>
      <c r="AB29" s="381"/>
      <c r="AC29" s="384"/>
      <c r="AD29" s="392" t="e">
        <f>O29-W29</f>
        <v>#N/A</v>
      </c>
      <c r="AE29" s="377"/>
      <c r="AF29" s="377"/>
      <c r="AG29" s="378"/>
      <c r="AH29" t="e">
        <f>SUM(AE25:AG27)</f>
        <v>#N/A</v>
      </c>
      <c r="AM29" s="231" t="e">
        <f>IF(S8&lt;&gt;"",S8,"")</f>
        <v>#N/A</v>
      </c>
      <c r="AN29" s="232">
        <v>21</v>
      </c>
      <c r="AV29" s="234">
        <v>24</v>
      </c>
      <c r="AW29" s="234">
        <f t="shared" si="16"/>
        <v>314</v>
      </c>
      <c r="AX29" s="238" t="str">
        <f t="shared" si="16"/>
        <v>ترجمة تتبعيه ومنظورة (1)</v>
      </c>
      <c r="AY29" s="236">
        <f t="shared" si="17"/>
        <v>0</v>
      </c>
      <c r="AZ29" s="236" t="e">
        <f t="shared" si="17"/>
        <v>#N/A</v>
      </c>
      <c r="BA29" s="237"/>
      <c r="BB29" s="237"/>
      <c r="BC29" s="234"/>
      <c r="BD29" s="234"/>
      <c r="BE29" s="237"/>
    </row>
    <row r="30" spans="1:57" s="30" customFormat="1" ht="17.25" customHeight="1" thickTop="1" thickBot="1" x14ac:dyDescent="0.3">
      <c r="C30" s="88" t="str">
        <f>IFERROR(SMALL($C$39:$C$49,'اختيار المقررات'!AN12),"")</f>
        <v/>
      </c>
      <c r="D30" s="360" t="str">
        <f>IFERROR(VLOOKUP(C30,C$57:D$70,2,0),"")</f>
        <v/>
      </c>
      <c r="E30" s="360"/>
      <c r="F30" s="360"/>
      <c r="G30" s="360"/>
      <c r="H30" s="360"/>
      <c r="I30" s="360"/>
      <c r="J30" s="92"/>
      <c r="K30" s="92"/>
      <c r="L30" s="380" t="s">
        <v>314</v>
      </c>
      <c r="M30" s="380"/>
      <c r="N30" s="380"/>
      <c r="O30" s="380"/>
      <c r="P30" s="380"/>
      <c r="Q30" s="380"/>
      <c r="R30" s="381" t="s">
        <v>189</v>
      </c>
      <c r="S30" s="381"/>
      <c r="T30" s="381"/>
      <c r="U30" s="382" t="s">
        <v>315</v>
      </c>
      <c r="V30" s="382"/>
      <c r="W30" s="382"/>
      <c r="X30" s="382" t="s">
        <v>190</v>
      </c>
      <c r="Y30" s="382"/>
      <c r="Z30" s="382" t="s">
        <v>316</v>
      </c>
      <c r="AA30" s="382"/>
      <c r="AB30" s="382"/>
      <c r="AC30" s="382"/>
      <c r="AD30" s="382"/>
      <c r="AE30" s="382"/>
      <c r="AF30" s="93" t="s">
        <v>188</v>
      </c>
      <c r="AG30" s="93"/>
      <c r="AH30" s="92"/>
      <c r="AM30" s="231" t="e">
        <f>IF(S9&lt;&gt;"",S9,"")</f>
        <v>#N/A</v>
      </c>
      <c r="AN30" s="232">
        <v>22</v>
      </c>
      <c r="AV30" s="234">
        <v>25</v>
      </c>
      <c r="AW30" s="234">
        <f t="shared" si="16"/>
        <v>315</v>
      </c>
      <c r="AX30" s="238" t="str">
        <f t="shared" si="16"/>
        <v>نصوص ومصطلحات علمية باللغة الانكليزية</v>
      </c>
      <c r="AY30" s="236">
        <f t="shared" si="17"/>
        <v>0</v>
      </c>
      <c r="AZ30" s="236" t="e">
        <f t="shared" si="17"/>
        <v>#N/A</v>
      </c>
      <c r="BA30" s="237"/>
      <c r="BB30" s="237"/>
      <c r="BC30" s="234"/>
      <c r="BD30" s="234"/>
      <c r="BE30" s="237"/>
    </row>
    <row r="31" spans="1:57" s="30" customFormat="1" ht="24.75" customHeight="1" thickTop="1" thickBot="1" x14ac:dyDescent="0.3">
      <c r="C31" s="88" t="str">
        <f>IFERROR(SMALL($C$39:$C$49,'اختيار المقررات'!AN13),"")</f>
        <v/>
      </c>
      <c r="D31" s="360" t="str">
        <f>IFERROR(VLOOKUP(C31,C$57:D$70,2,0),"")</f>
        <v/>
      </c>
      <c r="E31" s="360"/>
      <c r="F31" s="360"/>
      <c r="G31" s="360"/>
      <c r="H31" s="360"/>
      <c r="I31" s="360"/>
      <c r="J31" s="92"/>
      <c r="K31" s="92"/>
      <c r="L31" s="379" t="s">
        <v>552</v>
      </c>
      <c r="M31" s="379"/>
      <c r="N31" s="379"/>
      <c r="O31" s="379"/>
      <c r="P31" s="379"/>
      <c r="Q31" s="379"/>
      <c r="R31" s="379"/>
      <c r="S31" s="379"/>
      <c r="T31" s="379"/>
      <c r="U31" s="379"/>
      <c r="V31" s="379"/>
      <c r="W31" s="379"/>
      <c r="X31" s="379"/>
      <c r="Y31" s="379"/>
      <c r="Z31" s="379"/>
      <c r="AA31" s="379"/>
      <c r="AB31" s="379"/>
      <c r="AC31" s="379"/>
      <c r="AD31" s="379"/>
      <c r="AE31" s="379"/>
      <c r="AF31" s="379"/>
      <c r="AG31" s="379"/>
      <c r="AH31" s="379"/>
      <c r="AM31" s="231" t="e">
        <f>IF(S10&lt;&gt;"",S10,"")</f>
        <v>#N/A</v>
      </c>
      <c r="AN31" s="232">
        <v>23</v>
      </c>
      <c r="AV31" s="234">
        <v>26</v>
      </c>
      <c r="AW31" s="234">
        <f t="shared" ref="AW31:AX35" si="18">AC8</f>
        <v>321</v>
      </c>
      <c r="AX31" s="234" t="str">
        <f t="shared" si="18"/>
        <v>نصوص من الادب العربي المعاصر (1)</v>
      </c>
      <c r="AY31" s="236">
        <f t="shared" ref="AY31:AZ35" si="19">AG8</f>
        <v>0</v>
      </c>
      <c r="AZ31" s="236" t="e">
        <f t="shared" si="19"/>
        <v>#N/A</v>
      </c>
      <c r="BA31" s="237"/>
      <c r="BB31" s="237"/>
      <c r="BC31" s="234"/>
      <c r="BD31" s="234"/>
      <c r="BE31" s="237"/>
    </row>
    <row r="32" spans="1:57" s="30" customFormat="1" ht="17.25" thickTop="1" thickBot="1" x14ac:dyDescent="0.3">
      <c r="C32" s="88" t="str">
        <f>IFERROR(SMALL($C$39:$C$49,'اختيار المقررات'!AN14),"")</f>
        <v/>
      </c>
      <c r="D32" s="360" t="str">
        <f>IFERROR(VLOOKUP(C32,C$57:D$70,2,0),"")</f>
        <v/>
      </c>
      <c r="E32" s="360"/>
      <c r="F32" s="360"/>
      <c r="G32" s="360"/>
      <c r="H32" s="360"/>
      <c r="I32" s="360"/>
      <c r="J32" s="3"/>
      <c r="K32" s="3"/>
      <c r="L32" s="3"/>
      <c r="M32" s="3"/>
      <c r="N32" s="3"/>
      <c r="O32" s="3"/>
      <c r="P32" s="3"/>
      <c r="Q32" s="3"/>
      <c r="R32" s="3"/>
      <c r="S32" s="3"/>
      <c r="T32" s="3"/>
      <c r="U32" s="3"/>
      <c r="V32" s="3"/>
      <c r="W32" s="3"/>
      <c r="X32" s="3"/>
      <c r="Y32" s="3"/>
      <c r="Z32" s="3"/>
      <c r="AA32" s="3"/>
      <c r="AB32" s="3"/>
      <c r="AC32" s="3"/>
      <c r="AD32" s="3"/>
      <c r="AE32" s="3"/>
      <c r="AF32" s="3"/>
      <c r="AG32" s="3"/>
      <c r="AH32" s="3"/>
      <c r="AM32" s="231" t="e">
        <f>IF(S11&lt;&gt;"",S11,"")</f>
        <v>#N/A</v>
      </c>
      <c r="AN32" s="232">
        <v>24</v>
      </c>
      <c r="AV32" s="234">
        <v>27</v>
      </c>
      <c r="AW32" s="234">
        <f t="shared" si="18"/>
        <v>322</v>
      </c>
      <c r="AX32" s="234" t="str">
        <f t="shared" si="18"/>
        <v xml:space="preserve">علم اللغة (التراكيب والدلالة )باللغة الانكليزية </v>
      </c>
      <c r="AY32" s="236">
        <f t="shared" si="19"/>
        <v>0</v>
      </c>
      <c r="AZ32" s="236" t="e">
        <f t="shared" si="19"/>
        <v>#N/A</v>
      </c>
      <c r="BA32" s="237"/>
      <c r="BB32" s="237"/>
      <c r="BC32" s="238"/>
      <c r="BD32" s="238"/>
      <c r="BE32" s="237"/>
    </row>
    <row r="33" spans="3:57" s="30" customFormat="1" ht="17.25" customHeight="1" thickTop="1" thickBot="1" x14ac:dyDescent="0.3">
      <c r="C33" s="3" t="str">
        <f>IFERROR(SMALL($C$39:$C$49,'اختيار المقررات'!AN15),"")</f>
        <v/>
      </c>
      <c r="D33" s="360" t="str">
        <f>IFERROR(VLOOKUP(C33,C$57:D$70,2,0),"")</f>
        <v/>
      </c>
      <c r="E33" s="360"/>
      <c r="F33" s="360"/>
      <c r="G33" s="360"/>
      <c r="H33" s="360"/>
      <c r="I33" s="360"/>
      <c r="J33" s="3"/>
      <c r="K33" s="3"/>
      <c r="L33" s="3"/>
      <c r="M33" s="3"/>
      <c r="N33" s="3"/>
      <c r="O33" s="3"/>
      <c r="P33" s="3"/>
      <c r="Q33" s="3"/>
      <c r="R33" s="3"/>
      <c r="S33" s="3"/>
      <c r="T33" s="3"/>
      <c r="U33" s="3"/>
      <c r="V33" s="3"/>
      <c r="W33" s="3"/>
      <c r="X33" s="3"/>
      <c r="Y33" s="3"/>
      <c r="Z33" s="3"/>
      <c r="AA33" s="3"/>
      <c r="AB33" s="3"/>
      <c r="AC33" s="3"/>
      <c r="AD33" s="3"/>
      <c r="AE33" s="3"/>
      <c r="AF33" s="3"/>
      <c r="AG33" s="3"/>
      <c r="AH33" s="3"/>
      <c r="AM33" s="231" t="e">
        <f>IF(S12&lt;&gt;"",S12,"")</f>
        <v>#N/A</v>
      </c>
      <c r="AN33" s="232">
        <v>25</v>
      </c>
      <c r="AV33" s="234">
        <v>28</v>
      </c>
      <c r="AW33" s="234">
        <f t="shared" si="18"/>
        <v>323</v>
      </c>
      <c r="AX33" s="234" t="str">
        <f t="shared" si="18"/>
        <v>نصوص أدبية بالإنكليزية (2)</v>
      </c>
      <c r="AY33" s="236">
        <f t="shared" si="19"/>
        <v>0</v>
      </c>
      <c r="AZ33" s="236" t="e">
        <f t="shared" si="19"/>
        <v>#N/A</v>
      </c>
      <c r="BA33" s="237"/>
      <c r="BB33" s="237"/>
      <c r="BC33" s="234"/>
      <c r="BD33" s="234"/>
      <c r="BE33" s="237"/>
    </row>
    <row r="34" spans="3:57" s="30" customFormat="1" ht="17.25" thickTop="1" thickBot="1" x14ac:dyDescent="0.3">
      <c r="C34" s="3" t="str">
        <f>IFERROR(SMALL($C$39:$C$49,'اختيار المقررات'!AN16),"")</f>
        <v/>
      </c>
      <c r="D34" s="360" t="str">
        <f>IFERROR(VLOOKUP(C39,C$57:D$70,2,0),"")</f>
        <v/>
      </c>
      <c r="E34" s="360"/>
      <c r="F34" s="360"/>
      <c r="G34" s="360"/>
      <c r="H34" s="360"/>
      <c r="I34" s="360"/>
      <c r="J34" s="21"/>
      <c r="K34" s="21"/>
      <c r="L34" s="21"/>
      <c r="M34" s="21"/>
      <c r="N34" s="21"/>
      <c r="O34" s="21"/>
      <c r="P34" s="21"/>
      <c r="Q34" s="21"/>
      <c r="R34" s="21"/>
      <c r="S34" s="3"/>
      <c r="T34" s="3"/>
      <c r="U34" s="3"/>
      <c r="V34" s="3"/>
      <c r="W34" s="3"/>
      <c r="X34" s="3"/>
      <c r="Y34" s="3"/>
      <c r="Z34" s="3"/>
      <c r="AA34" s="3"/>
      <c r="AB34" s="3"/>
      <c r="AC34" s="3"/>
      <c r="AD34" s="3"/>
      <c r="AE34" s="3"/>
      <c r="AF34" s="3"/>
      <c r="AG34" s="3"/>
      <c r="AH34" s="3"/>
      <c r="AM34" s="231" t="e">
        <f>IF(AA8&lt;&gt;"",AA8,"")</f>
        <v>#N/A</v>
      </c>
      <c r="AN34" s="232">
        <v>26</v>
      </c>
      <c r="AV34" s="234">
        <v>29</v>
      </c>
      <c r="AW34" s="234">
        <f t="shared" si="18"/>
        <v>324</v>
      </c>
      <c r="AX34" s="234" t="str">
        <f t="shared" si="18"/>
        <v>ترجمة تتبعيه ومنظورة (2)</v>
      </c>
      <c r="AY34" s="236">
        <f t="shared" si="19"/>
        <v>0</v>
      </c>
      <c r="AZ34" s="236" t="e">
        <f t="shared" si="19"/>
        <v>#N/A</v>
      </c>
      <c r="BA34" s="237"/>
      <c r="BB34" s="237"/>
      <c r="BC34" s="234"/>
      <c r="BD34" s="234"/>
      <c r="BE34" s="237"/>
    </row>
    <row r="35" spans="3:57" s="30" customFormat="1" ht="17.25" thickTop="1" thickBot="1" x14ac:dyDescent="0.3">
      <c r="C35" s="3" t="str">
        <f>IFERROR(SMALL($C$39:$C$49,'اختيار المقررات'!AN17),"")</f>
        <v/>
      </c>
      <c r="D35" s="360" t="str">
        <f>IFERROR(VLOOKUP(C40,C$57:D$70,2,0),"")</f>
        <v/>
      </c>
      <c r="E35" s="360"/>
      <c r="F35" s="360"/>
      <c r="G35" s="360"/>
      <c r="H35" s="360"/>
      <c r="I35" s="360"/>
      <c r="J35" s="3"/>
      <c r="K35" s="22"/>
      <c r="L35" s="3"/>
      <c r="M35" s="4"/>
      <c r="N35" s="5"/>
      <c r="O35" s="5"/>
      <c r="P35" s="5"/>
      <c r="Q35" s="3"/>
      <c r="R35" s="3"/>
      <c r="S35" s="3"/>
      <c r="T35" s="3"/>
      <c r="U35" s="3"/>
      <c r="V35" s="3"/>
      <c r="W35" s="3"/>
      <c r="X35" s="3"/>
      <c r="Y35" s="3"/>
      <c r="Z35" s="3"/>
      <c r="AA35" s="3"/>
      <c r="AB35" s="3"/>
      <c r="AC35" s="3"/>
      <c r="AD35" s="3"/>
      <c r="AE35" s="3"/>
      <c r="AF35" s="3"/>
      <c r="AG35" s="3"/>
      <c r="AH35" s="3"/>
      <c r="AM35" s="231" t="e">
        <f>IF(AA9&lt;&gt;"",AA9,"")</f>
        <v>#N/A</v>
      </c>
      <c r="AN35" s="232">
        <v>27</v>
      </c>
      <c r="AV35" s="234">
        <v>30</v>
      </c>
      <c r="AW35" s="234">
        <f t="shared" si="18"/>
        <v>325</v>
      </c>
      <c r="AX35" s="234" t="str">
        <f t="shared" si="18"/>
        <v xml:space="preserve">نصوص ومصطلحات سياسية باللغة الانكليزية  </v>
      </c>
      <c r="AY35" s="236">
        <f t="shared" si="19"/>
        <v>0</v>
      </c>
      <c r="AZ35" s="236" t="e">
        <f t="shared" si="19"/>
        <v>#N/A</v>
      </c>
      <c r="BA35" s="237"/>
      <c r="BB35" s="237"/>
      <c r="BC35" s="234"/>
      <c r="BD35" s="234"/>
      <c r="BE35" s="237"/>
    </row>
    <row r="36" spans="3:57" s="30" customFormat="1" ht="17.25" thickTop="1" thickBot="1" x14ac:dyDescent="0.3">
      <c r="C36" s="3" t="str">
        <f>IFERROR(SMALL($C$39:$C$49,'اختيار المقررات'!AN18),"")</f>
        <v/>
      </c>
      <c r="D36" s="360" t="str">
        <f>IFERROR(VLOOKUP(C41,C$57:D$70,2,0),"")</f>
        <v/>
      </c>
      <c r="E36" s="360"/>
      <c r="F36" s="360"/>
      <c r="G36" s="360"/>
      <c r="H36" s="360"/>
      <c r="I36" s="360"/>
      <c r="J36" s="3"/>
      <c r="K36" s="22"/>
      <c r="L36" s="3"/>
      <c r="M36" s="4"/>
      <c r="N36" s="5"/>
      <c r="O36" s="5"/>
      <c r="P36" s="5"/>
      <c r="Q36" s="3"/>
      <c r="R36" s="3"/>
      <c r="S36" s="3"/>
      <c r="T36" s="3"/>
      <c r="U36" s="3"/>
      <c r="V36" s="3"/>
      <c r="W36" s="3"/>
      <c r="X36" s="3"/>
      <c r="Y36" s="3"/>
      <c r="Z36" s="3"/>
      <c r="AA36" s="3"/>
      <c r="AB36" s="3"/>
      <c r="AC36" s="3"/>
      <c r="AD36" s="3"/>
      <c r="AE36" s="3"/>
      <c r="AF36" s="3"/>
      <c r="AG36" s="3"/>
      <c r="AH36" s="3"/>
      <c r="AM36" s="231" t="e">
        <f>IF(AA10&lt;&gt;"",AA10,"")</f>
        <v>#N/A</v>
      </c>
      <c r="AN36" s="232">
        <v>28</v>
      </c>
      <c r="AV36" s="234">
        <v>31</v>
      </c>
      <c r="AW36" s="234">
        <f t="shared" ref="AW36:AX40" si="20">U15</f>
        <v>411</v>
      </c>
      <c r="AX36" s="234" t="str">
        <f t="shared" si="20"/>
        <v xml:space="preserve">تدريبات في كتابة المقال باللغة العربية </v>
      </c>
      <c r="AY36" s="237">
        <f t="shared" ref="AY36:AZ40" si="21">Y15</f>
        <v>0</v>
      </c>
      <c r="AZ36" s="237" t="e">
        <f t="shared" si="21"/>
        <v>#N/A</v>
      </c>
      <c r="BA36" s="237"/>
      <c r="BB36" s="237"/>
      <c r="BC36" s="234"/>
      <c r="BD36" s="234"/>
      <c r="BE36" s="237"/>
    </row>
    <row r="37" spans="3:57" s="30" customFormat="1" ht="17.25" thickTop="1" thickBot="1" x14ac:dyDescent="0.25">
      <c r="C37"/>
      <c r="D37" s="145"/>
      <c r="E37" s="214"/>
      <c r="F37" s="214"/>
      <c r="G37" s="214"/>
      <c r="H37" s="214"/>
      <c r="I37" s="88"/>
      <c r="J37" s="3"/>
      <c r="K37" s="22"/>
      <c r="L37" s="3"/>
      <c r="M37" s="4"/>
      <c r="N37" s="5"/>
      <c r="O37" s="5"/>
      <c r="P37" s="5"/>
      <c r="Q37" s="3"/>
      <c r="R37" s="3"/>
      <c r="S37" s="3"/>
      <c r="T37" s="3"/>
      <c r="U37" s="3"/>
      <c r="V37" s="3"/>
      <c r="W37" s="3"/>
      <c r="X37" s="3"/>
      <c r="Y37" s="3"/>
      <c r="Z37" s="3"/>
      <c r="AA37" s="3"/>
      <c r="AB37" s="3"/>
      <c r="AC37" s="3"/>
      <c r="AD37" s="3"/>
      <c r="AE37" s="3"/>
      <c r="AF37" s="3"/>
      <c r="AG37" s="3"/>
      <c r="AH37" s="3"/>
      <c r="AM37" s="231" t="e">
        <f>IF(AA11&lt;&gt;"",AA11,"")</f>
        <v>#N/A</v>
      </c>
      <c r="AN37" s="232">
        <v>29</v>
      </c>
      <c r="AV37" s="234">
        <v>32</v>
      </c>
      <c r="AW37" s="234">
        <f t="shared" si="20"/>
        <v>412</v>
      </c>
      <c r="AX37" s="234" t="str">
        <f t="shared" si="20"/>
        <v>المقال  ENG (1)</v>
      </c>
      <c r="AY37" s="237">
        <f t="shared" si="21"/>
        <v>0</v>
      </c>
      <c r="AZ37" s="237" t="e">
        <f t="shared" si="21"/>
        <v>#N/A</v>
      </c>
      <c r="BA37" s="237"/>
      <c r="BB37" s="237"/>
      <c r="BC37" s="234"/>
      <c r="BD37" s="234"/>
      <c r="BE37" s="237"/>
    </row>
    <row r="38" spans="3:57" s="30" customFormat="1" ht="17.25" thickTop="1" thickBot="1" x14ac:dyDescent="0.25">
      <c r="C38"/>
      <c r="D38" s="145"/>
      <c r="E38" s="214"/>
      <c r="F38" s="214"/>
      <c r="G38" s="214"/>
      <c r="H38" s="214"/>
      <c r="I38" s="88"/>
      <c r="J38" s="3"/>
      <c r="K38" s="22"/>
      <c r="L38" s="3"/>
      <c r="M38" s="388"/>
      <c r="N38" s="388"/>
      <c r="P38" s="95"/>
      <c r="Q38" s="95"/>
      <c r="R38" s="95"/>
      <c r="S38" s="95"/>
      <c r="T38" s="96"/>
      <c r="U38" s="97"/>
      <c r="V38" s="97"/>
      <c r="W38" s="97"/>
      <c r="Y38" s="95"/>
      <c r="Z38" s="95"/>
      <c r="AA38" s="97"/>
      <c r="AB38" s="97"/>
      <c r="AC38" s="97"/>
      <c r="AD38" s="97"/>
      <c r="AF38" s="95"/>
      <c r="AG38" s="95"/>
      <c r="AH38" s="95"/>
      <c r="AM38" s="231" t="e">
        <f>IF(AA12&lt;&gt;"",AA12,"")</f>
        <v>#N/A</v>
      </c>
      <c r="AN38" s="232">
        <v>30</v>
      </c>
      <c r="AV38" s="234">
        <v>33</v>
      </c>
      <c r="AW38" s="234">
        <f t="shared" si="20"/>
        <v>413</v>
      </c>
      <c r="AX38" s="234" t="str">
        <f t="shared" si="20"/>
        <v xml:space="preserve">لغويات مقارنة </v>
      </c>
      <c r="AY38" s="237">
        <f t="shared" si="21"/>
        <v>0</v>
      </c>
      <c r="AZ38" s="237" t="e">
        <f t="shared" si="21"/>
        <v>#N/A</v>
      </c>
      <c r="BA38" s="237"/>
      <c r="BB38" s="237"/>
      <c r="BC38" s="234"/>
      <c r="BD38" s="234"/>
      <c r="BE38" s="237"/>
    </row>
    <row r="39" spans="3:57" s="30" customFormat="1" ht="21.75" thickTop="1" thickBot="1" x14ac:dyDescent="0.3">
      <c r="C39" s="1" t="e">
        <f>IF(VLOOKUP($F$1,ورقة2!$A$3:$AF$1659,23,0)="م",1,"")</f>
        <v>#N/A</v>
      </c>
      <c r="D39" s="145"/>
      <c r="E39" s="214"/>
      <c r="F39" s="214"/>
      <c r="G39" s="214"/>
      <c r="H39" s="214"/>
      <c r="I39" s="88"/>
      <c r="J39" s="3"/>
      <c r="K39" s="22"/>
      <c r="L39" s="3"/>
      <c r="M39" s="364"/>
      <c r="N39" s="364"/>
      <c r="P39" s="95"/>
      <c r="Q39" s="95"/>
      <c r="R39" s="95"/>
      <c r="S39" s="95"/>
      <c r="T39" s="96"/>
      <c r="U39" s="97"/>
      <c r="V39" s="97"/>
      <c r="W39" s="97"/>
      <c r="Y39" s="98"/>
      <c r="Z39" s="99"/>
      <c r="AA39" s="99"/>
      <c r="AB39" s="99"/>
      <c r="AC39" s="99"/>
      <c r="AD39" s="99"/>
      <c r="AE39" s="99"/>
      <c r="AF39" s="99"/>
      <c r="AG39" s="99"/>
      <c r="AH39" s="99"/>
      <c r="AM39" s="231" t="e">
        <f>IF(S15&lt;&gt;"",S15,"")</f>
        <v>#N/A</v>
      </c>
      <c r="AN39" s="232">
        <v>31</v>
      </c>
      <c r="AV39" s="234">
        <v>34</v>
      </c>
      <c r="AW39" s="234">
        <f t="shared" si="20"/>
        <v>414</v>
      </c>
      <c r="AX39" s="234" t="str">
        <f t="shared" si="20"/>
        <v xml:space="preserve">ترجمة تحريرية من والى العربية </v>
      </c>
      <c r="AY39" s="237">
        <f t="shared" si="21"/>
        <v>0</v>
      </c>
      <c r="AZ39" s="237" t="e">
        <f t="shared" si="21"/>
        <v>#N/A</v>
      </c>
      <c r="BA39" s="237"/>
      <c r="BB39" s="237"/>
      <c r="BC39" s="234"/>
      <c r="BD39" s="234"/>
      <c r="BE39" s="237"/>
    </row>
    <row r="40" spans="3:57" s="30" customFormat="1" ht="17.25" thickTop="1" thickBot="1" x14ac:dyDescent="0.25">
      <c r="C40" s="1" t="e">
        <f>IF(VLOOKUP($F$1,ورقة2!$A$3:$AF$1659,24,0)="م",2,"")</f>
        <v>#N/A</v>
      </c>
      <c r="D40" s="145"/>
      <c r="E40" s="214"/>
      <c r="F40" s="214"/>
      <c r="G40" s="214"/>
      <c r="H40" s="214"/>
      <c r="I40" s="88"/>
      <c r="J40" s="3"/>
      <c r="K40" s="22"/>
      <c r="L40" s="3"/>
      <c r="M40" s="388"/>
      <c r="N40" s="388"/>
      <c r="P40" s="115"/>
      <c r="Q40" s="115"/>
      <c r="R40" s="115"/>
      <c r="S40" s="115"/>
      <c r="T40" s="96"/>
      <c r="U40" s="97"/>
      <c r="V40" s="97"/>
      <c r="W40" s="97"/>
      <c r="Y40" s="100"/>
      <c r="Z40" s="100"/>
      <c r="AA40" s="97"/>
      <c r="AB40" s="97"/>
      <c r="AC40" s="97"/>
      <c r="AD40" s="97"/>
      <c r="AF40" s="95"/>
      <c r="AG40" s="95"/>
      <c r="AH40" s="95"/>
      <c r="AM40" s="231" t="e">
        <f>IF(S16&lt;&gt;"",S16,"")</f>
        <v>#N/A</v>
      </c>
      <c r="AN40" s="232">
        <v>32</v>
      </c>
      <c r="AV40" s="234">
        <v>35</v>
      </c>
      <c r="AW40" s="234">
        <f t="shared" si="20"/>
        <v>415</v>
      </c>
      <c r="AX40" s="234" t="str">
        <f t="shared" si="20"/>
        <v>ترجمة فورية (1)(تدريب عملي )</v>
      </c>
      <c r="AY40" s="237">
        <f t="shared" si="21"/>
        <v>0</v>
      </c>
      <c r="AZ40" s="237" t="e">
        <f t="shared" si="21"/>
        <v>#N/A</v>
      </c>
      <c r="BA40" s="237"/>
      <c r="BB40" s="237"/>
      <c r="BC40" s="234"/>
      <c r="BD40" s="234"/>
      <c r="BE40" s="237"/>
    </row>
    <row r="41" spans="3:57" s="30" customFormat="1" ht="17.25" thickTop="1" thickBot="1" x14ac:dyDescent="0.25">
      <c r="C41" s="1" t="e">
        <f>IF(VLOOKUP($F$1,ورقة2!$A$3:$AF$1659,25,0)="م",3,"")</f>
        <v>#N/A</v>
      </c>
      <c r="D41" s="214"/>
      <c r="E41" s="214"/>
      <c r="F41" s="215"/>
      <c r="G41" s="88"/>
      <c r="H41" s="88"/>
      <c r="I41" s="216"/>
      <c r="J41" s="23"/>
      <c r="K41" s="23"/>
      <c r="L41" s="23"/>
      <c r="M41" s="402"/>
      <c r="N41" s="377"/>
      <c r="O41" s="377"/>
      <c r="P41" s="377"/>
      <c r="Q41" s="377"/>
      <c r="R41" s="377"/>
      <c r="V41" s="389"/>
      <c r="W41" s="389"/>
      <c r="X41" s="389"/>
      <c r="AA41" s="390"/>
      <c r="AB41" s="390"/>
      <c r="AC41" s="390"/>
      <c r="AD41" s="390"/>
      <c r="AE41" s="390"/>
      <c r="AF41" s="390"/>
      <c r="AM41" s="231" t="e">
        <f>IF(S17&lt;&gt;"",S17,"")</f>
        <v>#N/A</v>
      </c>
      <c r="AN41" s="232">
        <v>33</v>
      </c>
      <c r="AV41" s="234">
        <v>36</v>
      </c>
      <c r="AW41" s="234">
        <f t="shared" ref="AW41:AX45" si="22">AC15</f>
        <v>421</v>
      </c>
      <c r="AX41" s="238" t="str">
        <f t="shared" si="22"/>
        <v>نصوص من الادب العربي المعاصر (2)</v>
      </c>
      <c r="AY41" s="237">
        <f t="shared" ref="AY41:AZ45" si="23">AG15</f>
        <v>0</v>
      </c>
      <c r="AZ41" s="237" t="e">
        <f t="shared" si="23"/>
        <v>#N/A</v>
      </c>
      <c r="BA41" s="237"/>
      <c r="BB41" s="237"/>
      <c r="BC41" s="238"/>
      <c r="BD41" s="238"/>
      <c r="BE41" s="237"/>
    </row>
    <row r="42" spans="3:57" s="30" customFormat="1" ht="19.5" thickTop="1" thickBot="1" x14ac:dyDescent="0.25">
      <c r="C42" s="1" t="e">
        <f>IF(VLOOKUP($F$1,ورقة2!$A$3:$AF$1659,26,0)="م",4,"")</f>
        <v>#N/A</v>
      </c>
      <c r="D42" s="217"/>
      <c r="E42" s="214"/>
      <c r="F42" s="214"/>
      <c r="G42" s="214"/>
      <c r="H42" s="88"/>
      <c r="I42" s="216"/>
      <c r="J42" s="23"/>
      <c r="K42" s="23"/>
      <c r="L42" s="23"/>
      <c r="M42" s="387"/>
      <c r="N42" s="387"/>
      <c r="O42" s="387"/>
      <c r="P42" s="387"/>
      <c r="Q42" s="387"/>
      <c r="R42" s="387"/>
      <c r="S42" s="390"/>
      <c r="T42" s="390"/>
      <c r="U42" s="390"/>
      <c r="V42" s="387"/>
      <c r="W42" s="387"/>
      <c r="X42" s="387"/>
      <c r="Y42" s="387"/>
      <c r="Z42" s="387"/>
      <c r="AA42" s="387"/>
      <c r="AB42" s="387"/>
      <c r="AC42" s="387"/>
      <c r="AD42" s="387"/>
      <c r="AE42" s="387"/>
      <c r="AF42" s="387"/>
      <c r="AG42" s="101"/>
      <c r="AH42" s="101"/>
      <c r="AM42" s="231" t="e">
        <f>IF(S18&lt;&gt;"",S18,"")</f>
        <v>#N/A</v>
      </c>
      <c r="AN42" s="232">
        <v>34</v>
      </c>
      <c r="AV42" s="234">
        <v>37</v>
      </c>
      <c r="AW42" s="234">
        <f t="shared" si="22"/>
        <v>422</v>
      </c>
      <c r="AX42" s="238" t="str">
        <f t="shared" si="22"/>
        <v>المقال  ENG (2)</v>
      </c>
      <c r="AY42" s="237">
        <f t="shared" si="23"/>
        <v>0</v>
      </c>
      <c r="AZ42" s="237" t="e">
        <f t="shared" si="23"/>
        <v>#N/A</v>
      </c>
      <c r="BA42" s="237"/>
      <c r="BB42" s="237"/>
      <c r="BC42" s="238"/>
      <c r="BD42" s="238"/>
      <c r="BE42" s="237"/>
    </row>
    <row r="43" spans="3:57" s="30" customFormat="1" ht="19.5" thickTop="1" thickBot="1" x14ac:dyDescent="0.25">
      <c r="C43" s="1" t="e">
        <f>IF(VLOOKUP($F$1,ورقة2!$A$3:$AF$1659,27,0)="م",5,"")</f>
        <v>#N/A</v>
      </c>
      <c r="D43" s="218"/>
      <c r="E43" s="218"/>
      <c r="F43" s="218"/>
      <c r="G43" s="218"/>
      <c r="H43" s="219"/>
      <c r="I43" s="217"/>
      <c r="J43" s="7"/>
      <c r="K43" s="7"/>
      <c r="L43" s="7"/>
      <c r="M43" s="5"/>
      <c r="N43" s="5"/>
      <c r="O43" s="24"/>
      <c r="P43" s="24"/>
      <c r="Q43" s="24"/>
      <c r="R43" s="24"/>
      <c r="AM43" s="231" t="e">
        <f>IF(S19&lt;&gt;"",S19,"")</f>
        <v>#N/A</v>
      </c>
      <c r="AN43" s="232">
        <v>35</v>
      </c>
      <c r="AV43" s="234">
        <v>38</v>
      </c>
      <c r="AW43" s="234">
        <f t="shared" si="22"/>
        <v>423</v>
      </c>
      <c r="AX43" s="238" t="str">
        <f t="shared" si="22"/>
        <v xml:space="preserve">مقدمة في تحليل النصوص بالإنكليزية </v>
      </c>
      <c r="AY43" s="237">
        <f t="shared" si="23"/>
        <v>0</v>
      </c>
      <c r="AZ43" s="237" t="e">
        <f t="shared" si="23"/>
        <v>#N/A</v>
      </c>
      <c r="BA43" s="237"/>
      <c r="BB43" s="237"/>
      <c r="BC43" s="238"/>
      <c r="BD43" s="238"/>
      <c r="BE43" s="237"/>
    </row>
    <row r="44" spans="3:57" s="30" customFormat="1" ht="17.25" thickTop="1" thickBot="1" x14ac:dyDescent="0.25">
      <c r="C44" s="1" t="e">
        <f>IF(VLOOKUP($F$1,ورقة2!$A$3:$AF$1659,28,0)="م",6,"")</f>
        <v>#N/A</v>
      </c>
      <c r="D44" s="214"/>
      <c r="E44" s="214"/>
      <c r="F44" s="88"/>
      <c r="G44" s="88"/>
      <c r="H44" s="214"/>
      <c r="I44" s="214"/>
      <c r="J44" s="5"/>
      <c r="K44" s="5"/>
      <c r="L44" s="5"/>
      <c r="M44" s="5"/>
      <c r="N44" s="9"/>
      <c r="O44" s="24"/>
      <c r="P44" s="24"/>
      <c r="Q44" s="24"/>
      <c r="R44" s="24"/>
      <c r="AM44" s="231" t="e">
        <f>IF(AA15&lt;&gt;"",AA15,"")</f>
        <v>#N/A</v>
      </c>
      <c r="AN44" s="232">
        <v>36</v>
      </c>
      <c r="AV44" s="234">
        <v>39</v>
      </c>
      <c r="AW44" s="234">
        <f t="shared" si="22"/>
        <v>424</v>
      </c>
      <c r="AX44" s="238" t="str">
        <f t="shared" si="22"/>
        <v xml:space="preserve">ترجمة ادبية من والى العربية </v>
      </c>
      <c r="AY44" s="237">
        <f t="shared" si="23"/>
        <v>0</v>
      </c>
      <c r="AZ44" s="237" t="e">
        <f t="shared" si="23"/>
        <v>#N/A</v>
      </c>
      <c r="BA44" s="237"/>
      <c r="BB44" s="237"/>
      <c r="BC44" s="238"/>
      <c r="BD44" s="238"/>
      <c r="BE44" s="237"/>
    </row>
    <row r="45" spans="3:57" s="30" customFormat="1" ht="19.5" customHeight="1" thickTop="1" thickBot="1" x14ac:dyDescent="0.25">
      <c r="C45" s="1" t="e">
        <f>IF(VLOOKUP($F$1,ورقة2!$A$3:$AF$1659,29,0)="م",7,"")</f>
        <v>#N/A</v>
      </c>
      <c r="I45" s="214"/>
      <c r="J45" s="5"/>
      <c r="K45" s="5"/>
      <c r="L45" s="5"/>
      <c r="M45" s="5"/>
      <c r="N45" s="6"/>
      <c r="O45" s="6"/>
      <c r="P45" s="10"/>
      <c r="Q45" s="10"/>
      <c r="R45" s="10"/>
      <c r="AM45" s="231" t="e">
        <f>IF(AA16&lt;&gt;"",AA16,"")</f>
        <v>#N/A</v>
      </c>
      <c r="AN45" s="232">
        <v>37</v>
      </c>
      <c r="AV45" s="234">
        <v>40</v>
      </c>
      <c r="AW45" s="234">
        <f t="shared" si="22"/>
        <v>425</v>
      </c>
      <c r="AX45" s="238" t="str">
        <f t="shared" si="22"/>
        <v>ترجمة فورية (2)(تدريب عملي )</v>
      </c>
      <c r="AY45" s="237">
        <f t="shared" si="23"/>
        <v>0</v>
      </c>
      <c r="AZ45" s="237" t="e">
        <f t="shared" si="23"/>
        <v>#N/A</v>
      </c>
      <c r="BA45" s="237"/>
      <c r="BB45" s="237"/>
      <c r="BC45" s="238"/>
      <c r="BD45" s="238"/>
      <c r="BE45" s="237"/>
    </row>
    <row r="46" spans="3:57" s="30" customFormat="1" ht="17.25" thickTop="1" thickBot="1" x14ac:dyDescent="0.25">
      <c r="C46" s="1" t="e">
        <f>IF(VLOOKUP($F$1,ورقة2!$A$3:$AZ$1659,31,0)="م",8,"")</f>
        <v>#N/A</v>
      </c>
      <c r="I46" s="49"/>
      <c r="AM46" s="231" t="e">
        <f>IF(AA17&lt;&gt;"",AA17,"")</f>
        <v>#N/A</v>
      </c>
      <c r="AN46" s="232">
        <v>38</v>
      </c>
      <c r="AV46" s="234"/>
      <c r="AW46" s="237"/>
      <c r="AX46" s="237"/>
      <c r="AY46" s="237"/>
      <c r="AZ46" s="237"/>
      <c r="BA46" s="235"/>
      <c r="BB46" s="237"/>
      <c r="BC46" s="237"/>
      <c r="BD46" s="237"/>
      <c r="BE46" s="237"/>
    </row>
    <row r="47" spans="3:57" s="30" customFormat="1" ht="17.25" thickTop="1" thickBot="1" x14ac:dyDescent="0.25">
      <c r="C47" s="1" t="e">
        <f>IF(VLOOKUP($F$1,ورقة2!$A$3:$AF$1659,32,0)="م",9,"")</f>
        <v>#N/A</v>
      </c>
      <c r="I47" s="220"/>
      <c r="J47" s="25"/>
      <c r="K47" s="25"/>
      <c r="L47" s="25"/>
      <c r="M47" s="25"/>
      <c r="N47" s="25"/>
      <c r="O47" s="25"/>
      <c r="P47" s="25"/>
      <c r="Q47" s="25"/>
      <c r="R47" s="25"/>
      <c r="AM47" s="231" t="e">
        <f>IF(AA18&lt;&gt;"",AA18,"")</f>
        <v>#N/A</v>
      </c>
      <c r="AN47" s="232">
        <v>39</v>
      </c>
      <c r="AV47" s="234"/>
      <c r="AW47" s="234"/>
      <c r="AX47" s="239"/>
      <c r="AY47" s="237"/>
      <c r="AZ47" s="237"/>
      <c r="BA47" s="235"/>
      <c r="BB47" s="237"/>
      <c r="BC47" s="237"/>
      <c r="BD47" s="237"/>
      <c r="BE47" s="237"/>
    </row>
    <row r="48" spans="3:57" s="30" customFormat="1" ht="17.25" thickTop="1" thickBot="1" x14ac:dyDescent="0.25">
      <c r="C48" s="1" t="e">
        <f>IF(VLOOKUP($F$1,ورقة2!$A$3:$AZ$1659,39,0)="م",10,"")</f>
        <v>#N/A</v>
      </c>
      <c r="I48" s="220"/>
      <c r="J48" s="25"/>
      <c r="K48" s="25"/>
      <c r="L48" s="25"/>
      <c r="M48" s="25"/>
      <c r="N48" s="25"/>
      <c r="O48" s="25"/>
      <c r="P48" s="25"/>
      <c r="Q48" s="25"/>
      <c r="R48" s="25"/>
      <c r="AM48" s="231" t="e">
        <f>IF(AA19&lt;&gt;"",AA19,"")</f>
        <v>#N/A</v>
      </c>
      <c r="AN48" s="232">
        <v>40</v>
      </c>
      <c r="AV48" s="234"/>
      <c r="AW48" s="234"/>
      <c r="AX48" s="239"/>
      <c r="AY48" s="237"/>
      <c r="AZ48" s="237"/>
      <c r="BA48" s="235"/>
      <c r="BB48" s="237"/>
      <c r="BC48" s="237"/>
      <c r="BD48" s="237"/>
      <c r="BE48" s="237"/>
    </row>
    <row r="49" spans="3:57" s="30" customFormat="1" ht="19.5" thickTop="1" thickBot="1" x14ac:dyDescent="0.25">
      <c r="C49" s="1" t="e">
        <f>IF(VLOOKUP($F$1,ورقة2!$A$3:$AZ$1659,40,0)="م",11,"")</f>
        <v>#N/A</v>
      </c>
      <c r="I49" s="50"/>
      <c r="J49" s="12"/>
      <c r="K49" s="12"/>
      <c r="L49" s="7"/>
      <c r="M49" s="7"/>
      <c r="N49" s="12"/>
      <c r="O49" s="12"/>
      <c r="P49" s="11"/>
      <c r="Q49" s="11"/>
      <c r="R49" s="11"/>
      <c r="AM49" s="36"/>
      <c r="AN49"/>
      <c r="AV49" s="234"/>
      <c r="AW49" s="234"/>
      <c r="AX49" s="239"/>
      <c r="AY49" s="237"/>
      <c r="AZ49" s="237"/>
      <c r="BA49" s="235"/>
      <c r="BB49" s="237"/>
      <c r="BC49" s="237"/>
      <c r="BD49" s="237"/>
      <c r="BE49" s="237"/>
    </row>
    <row r="50" spans="3:57" s="30" customFormat="1" ht="17.25" thickTop="1" thickBot="1" x14ac:dyDescent="0.25">
      <c r="C50" s="1" t="e">
        <f>IF(VLOOKUP($F$1,ورقة2!$A$3:$AZ$1659,41,0)="م",12,"")</f>
        <v>#N/A</v>
      </c>
      <c r="I50" s="88"/>
      <c r="J50" s="3"/>
      <c r="K50" s="3"/>
      <c r="L50" s="3"/>
      <c r="M50" s="3"/>
      <c r="N50" s="3"/>
      <c r="O50" s="3"/>
      <c r="P50" s="12"/>
      <c r="Q50" s="12"/>
      <c r="R50" s="12"/>
      <c r="AM50" s="36"/>
      <c r="AN50"/>
      <c r="AV50" s="234"/>
      <c r="AW50" s="234"/>
      <c r="AX50" s="239"/>
      <c r="AY50" s="237"/>
      <c r="AZ50" s="237"/>
      <c r="BA50" s="235"/>
      <c r="BB50" s="237"/>
      <c r="BC50" s="237"/>
      <c r="BD50" s="237"/>
      <c r="BE50" s="237"/>
    </row>
    <row r="51" spans="3:57" s="30" customFormat="1" ht="21.75" customHeight="1" thickTop="1" x14ac:dyDescent="0.55000000000000004">
      <c r="I51" s="222"/>
      <c r="J51" s="26"/>
      <c r="K51" s="26"/>
      <c r="L51" s="26"/>
      <c r="M51" s="26"/>
      <c r="N51" s="26"/>
      <c r="O51" s="26"/>
      <c r="P51" s="26"/>
      <c r="Q51" s="26"/>
      <c r="R51" s="26"/>
      <c r="AN51"/>
      <c r="AV51" s="234"/>
      <c r="AW51" s="234"/>
      <c r="AX51" s="239"/>
      <c r="AY51" s="237"/>
      <c r="AZ51" s="237"/>
      <c r="BA51" s="235"/>
      <c r="BB51" s="237"/>
      <c r="BC51" s="237"/>
      <c r="BD51" s="237"/>
      <c r="BE51" s="237"/>
    </row>
    <row r="52" spans="3:57" s="30" customFormat="1" ht="21" thickBot="1" x14ac:dyDescent="0.25">
      <c r="I52" s="223"/>
      <c r="J52" s="13"/>
      <c r="K52" s="13"/>
      <c r="L52" s="13"/>
      <c r="M52" s="13"/>
      <c r="N52" s="13"/>
      <c r="O52" s="7"/>
      <c r="P52" s="7"/>
      <c r="Q52" s="7"/>
      <c r="R52" s="7"/>
      <c r="AM52" s="36"/>
      <c r="AN52"/>
      <c r="AV52" s="234"/>
      <c r="AW52" s="234"/>
      <c r="AX52" s="239"/>
      <c r="AY52" s="237"/>
      <c r="AZ52" s="237"/>
      <c r="BA52" s="235"/>
      <c r="BB52" s="237"/>
      <c r="BC52" s="237"/>
      <c r="BD52" s="237"/>
      <c r="BE52" s="237"/>
    </row>
    <row r="53" spans="3:57" s="30" customFormat="1" ht="21.75" thickTop="1" thickBot="1" x14ac:dyDescent="0.25">
      <c r="I53" s="224"/>
      <c r="J53" s="14"/>
      <c r="K53" s="14"/>
      <c r="L53" s="14"/>
      <c r="M53" s="14"/>
      <c r="N53" s="14"/>
      <c r="O53" s="8"/>
      <c r="P53" s="8"/>
      <c r="Q53" s="8"/>
      <c r="R53" s="8"/>
      <c r="AM53" s="36"/>
      <c r="AN53"/>
      <c r="AV53" s="234"/>
      <c r="AW53" s="234"/>
      <c r="AX53" s="239"/>
      <c r="AY53" s="237"/>
      <c r="AZ53" s="237"/>
      <c r="BA53" s="235"/>
      <c r="BB53" s="237"/>
      <c r="BC53" s="237"/>
      <c r="BD53" s="237"/>
      <c r="BE53" s="237"/>
    </row>
    <row r="54" spans="3:57" s="30" customFormat="1" ht="21.75" thickTop="1" thickBot="1" x14ac:dyDescent="0.35">
      <c r="I54" s="2"/>
      <c r="J54" s="15"/>
      <c r="K54" s="15"/>
      <c r="L54" s="16"/>
      <c r="M54" s="17"/>
      <c r="N54" s="17"/>
      <c r="O54" s="18"/>
      <c r="P54" s="18"/>
      <c r="Q54" s="18"/>
      <c r="R54" s="18"/>
      <c r="AM54" s="36"/>
      <c r="AN54"/>
      <c r="AV54" s="234"/>
      <c r="AW54" s="237"/>
      <c r="AX54" s="240"/>
      <c r="AY54" s="237"/>
      <c r="AZ54" s="237"/>
      <c r="BA54" s="237"/>
      <c r="BB54" s="237"/>
      <c r="BC54" s="237"/>
      <c r="BD54" s="237"/>
      <c r="BE54" s="237"/>
    </row>
    <row r="55" spans="3:57" s="30" customFormat="1" ht="21.75" thickTop="1" thickBot="1" x14ac:dyDescent="0.35">
      <c r="H55" s="225"/>
      <c r="I55" s="2"/>
      <c r="J55" s="19"/>
      <c r="K55" s="19"/>
      <c r="L55" s="19"/>
      <c r="M55" s="19"/>
      <c r="N55" s="19"/>
      <c r="O55" s="3"/>
      <c r="P55" s="20"/>
      <c r="Q55" s="20"/>
      <c r="R55" s="20"/>
      <c r="AM55" s="36"/>
      <c r="AN55"/>
      <c r="AV55" s="237"/>
      <c r="AW55" s="237"/>
      <c r="AX55" s="240"/>
      <c r="AY55" s="237"/>
      <c r="AZ55" s="237"/>
      <c r="BA55" s="237"/>
      <c r="BB55" s="237"/>
      <c r="BC55" s="237"/>
      <c r="BD55" s="237"/>
      <c r="BE55" s="237"/>
    </row>
    <row r="56" spans="3:57" ht="21.75" thickTop="1" thickBot="1" x14ac:dyDescent="0.35">
      <c r="H56" s="2"/>
      <c r="I56" s="2"/>
      <c r="J56" s="19"/>
      <c r="K56" s="2"/>
      <c r="L56" s="2"/>
      <c r="M56" s="2"/>
      <c r="N56" s="2"/>
      <c r="O56" s="1"/>
      <c r="P56" s="1"/>
      <c r="Q56" s="1"/>
      <c r="R56" s="1"/>
      <c r="AM56" s="36"/>
      <c r="AV56" s="237"/>
      <c r="AW56" s="237"/>
      <c r="AX56" s="240"/>
      <c r="AY56" s="237"/>
      <c r="AZ56" s="237"/>
      <c r="BA56" s="237"/>
      <c r="BB56" s="237"/>
      <c r="BC56" s="237"/>
      <c r="BD56" s="237"/>
      <c r="BE56" s="237"/>
    </row>
    <row r="57" spans="3:57" ht="14.25" customHeight="1" thickTop="1" x14ac:dyDescent="0.2">
      <c r="C57" s="49">
        <v>1</v>
      </c>
      <c r="D57" s="49" t="s">
        <v>568</v>
      </c>
      <c r="E57" s="49"/>
      <c r="F57" s="219"/>
      <c r="G57" s="214"/>
      <c r="H57" s="49"/>
      <c r="I57" s="49"/>
      <c r="J57" s="30"/>
      <c r="AV57" s="237"/>
      <c r="AW57" s="237"/>
      <c r="AX57" s="240"/>
      <c r="AY57" s="237"/>
      <c r="AZ57" s="237"/>
      <c r="BA57" s="237"/>
      <c r="BB57" s="237"/>
      <c r="BC57" s="237"/>
      <c r="BD57" s="237"/>
      <c r="BE57" s="237"/>
    </row>
    <row r="58" spans="3:57" ht="14.25" customHeight="1" x14ac:dyDescent="0.2">
      <c r="C58" s="49">
        <v>2</v>
      </c>
      <c r="D58" s="49" t="s">
        <v>558</v>
      </c>
      <c r="E58" s="49"/>
      <c r="F58" s="49"/>
      <c r="G58" s="49"/>
      <c r="H58" s="49"/>
      <c r="I58" s="49"/>
    </row>
    <row r="59" spans="3:57" ht="14.25" customHeight="1" x14ac:dyDescent="0.2">
      <c r="C59" s="49">
        <v>3</v>
      </c>
      <c r="D59" s="49" t="s">
        <v>569</v>
      </c>
      <c r="E59" s="49"/>
      <c r="F59" s="220"/>
      <c r="G59" s="220"/>
    </row>
    <row r="60" spans="3:57" ht="14.25" customHeight="1" x14ac:dyDescent="0.2">
      <c r="C60" s="49">
        <v>4</v>
      </c>
      <c r="D60" s="49" t="s">
        <v>577</v>
      </c>
      <c r="E60" s="49"/>
      <c r="F60" s="220"/>
      <c r="G60" s="220"/>
    </row>
    <row r="61" spans="3:57" ht="14.25" customHeight="1" x14ac:dyDescent="0.2">
      <c r="C61" s="49">
        <v>5</v>
      </c>
      <c r="D61" s="49" t="s">
        <v>570</v>
      </c>
      <c r="E61" s="49"/>
      <c r="F61" s="221"/>
      <c r="G61" s="221"/>
    </row>
    <row r="62" spans="3:57" ht="14.25" customHeight="1" x14ac:dyDescent="0.2">
      <c r="C62" s="49">
        <v>6</v>
      </c>
      <c r="D62" s="49" t="s">
        <v>653</v>
      </c>
      <c r="E62" s="50"/>
      <c r="F62" s="50"/>
      <c r="G62" s="50"/>
    </row>
    <row r="63" spans="3:57" ht="14.25" customHeight="1" x14ac:dyDescent="0.55000000000000004">
      <c r="C63" s="49">
        <v>7</v>
      </c>
      <c r="D63" s="49" t="s">
        <v>721</v>
      </c>
      <c r="E63" s="50"/>
      <c r="F63" s="50"/>
      <c r="G63" s="222"/>
    </row>
    <row r="64" spans="3:57" ht="14.25" customHeight="1" x14ac:dyDescent="0.2">
      <c r="C64" s="223">
        <v>8</v>
      </c>
      <c r="D64" s="223" t="s">
        <v>1273</v>
      </c>
      <c r="E64" s="223"/>
      <c r="F64" s="223"/>
      <c r="G64" s="223"/>
    </row>
    <row r="65" spans="3:7" ht="14.25" customHeight="1" x14ac:dyDescent="0.2">
      <c r="C65" s="224">
        <v>9</v>
      </c>
      <c r="D65" s="223" t="s">
        <v>1657</v>
      </c>
      <c r="E65" s="223"/>
      <c r="F65" s="224"/>
      <c r="G65" s="224"/>
    </row>
    <row r="66" spans="3:7" ht="14.25" customHeight="1" x14ac:dyDescent="0.3">
      <c r="C66" s="2">
        <v>10</v>
      </c>
      <c r="D66" s="223" t="s">
        <v>1711</v>
      </c>
      <c r="E66" s="2"/>
      <c r="F66" s="2"/>
      <c r="G66" s="2"/>
    </row>
    <row r="67" spans="3:7" ht="14.25" customHeight="1" x14ac:dyDescent="0.2">
      <c r="C67">
        <v>11</v>
      </c>
      <c r="D67" s="223" t="s">
        <v>1796</v>
      </c>
    </row>
    <row r="68" spans="3:7" ht="14.25" customHeight="1" x14ac:dyDescent="0.2">
      <c r="C68">
        <v>12</v>
      </c>
      <c r="D68" s="223" t="s">
        <v>2334</v>
      </c>
    </row>
  </sheetData>
  <sheetProtection algorithmName="SHA-512" hashValue="J1AKAG1OTfrXkMIpuaPyB+XmaCWJp1qhBIVTn/lD30LY1kbbRRtpLQF2C1dkGrdrS2nU7WsKMe2YpLrhFCmciQ==" saltValue="Q7KlVh9ZMwRL4vXIkgyWSg==" spinCount="100000" sheet="1" selectLockedCells="1"/>
  <mergeCells count="155">
    <mergeCell ref="AI1:AJ1"/>
    <mergeCell ref="Y2:AA2"/>
    <mergeCell ref="AC2:AD2"/>
    <mergeCell ref="AI2:AJ2"/>
    <mergeCell ref="Y3:AA3"/>
    <mergeCell ref="AI3:AJ3"/>
    <mergeCell ref="Y4:AA4"/>
    <mergeCell ref="AF4:AJ4"/>
    <mergeCell ref="I1:K1"/>
    <mergeCell ref="M1:O1"/>
    <mergeCell ref="V1:W1"/>
    <mergeCell ref="AF1:AH1"/>
    <mergeCell ref="AC1:AD1"/>
    <mergeCell ref="V2:W2"/>
    <mergeCell ref="R1:U1"/>
    <mergeCell ref="P2:Q2"/>
    <mergeCell ref="P1:Q1"/>
    <mergeCell ref="R2:U2"/>
    <mergeCell ref="AC3:AD3"/>
    <mergeCell ref="Y1:AA1"/>
    <mergeCell ref="F1:H1"/>
    <mergeCell ref="AC7:AH7"/>
    <mergeCell ref="AC4:AD4"/>
    <mergeCell ref="AC5:AD5"/>
    <mergeCell ref="AF3:AH3"/>
    <mergeCell ref="M4:O4"/>
    <mergeCell ref="P4:Q4"/>
    <mergeCell ref="R4:U4"/>
    <mergeCell ref="V4:W4"/>
    <mergeCell ref="D5:F5"/>
    <mergeCell ref="AF2:AH2"/>
    <mergeCell ref="I2:K2"/>
    <mergeCell ref="D1:E1"/>
    <mergeCell ref="C3:E3"/>
    <mergeCell ref="F3:H3"/>
    <mergeCell ref="D2:E2"/>
    <mergeCell ref="F2:H2"/>
    <mergeCell ref="R3:U3"/>
    <mergeCell ref="V3:W3"/>
    <mergeCell ref="M2:O2"/>
    <mergeCell ref="V5:W5"/>
    <mergeCell ref="Y5:AA5"/>
    <mergeCell ref="D25:I25"/>
    <mergeCell ref="E19:H19"/>
    <mergeCell ref="N8:P8"/>
    <mergeCell ref="N9:P9"/>
    <mergeCell ref="P3:Q3"/>
    <mergeCell ref="N10:P10"/>
    <mergeCell ref="I3:K3"/>
    <mergeCell ref="M3:O3"/>
    <mergeCell ref="E8:H8"/>
    <mergeCell ref="E9:H9"/>
    <mergeCell ref="C6:R6"/>
    <mergeCell ref="C7:J7"/>
    <mergeCell ref="M7:R7"/>
    <mergeCell ref="G5:O5"/>
    <mergeCell ref="P5:Q5"/>
    <mergeCell ref="R5:U5"/>
    <mergeCell ref="U7:Z7"/>
    <mergeCell ref="D4:E4"/>
    <mergeCell ref="F4:H4"/>
    <mergeCell ref="I4:K4"/>
    <mergeCell ref="N15:P15"/>
    <mergeCell ref="N16:P16"/>
    <mergeCell ref="C14:R14"/>
    <mergeCell ref="E11:H11"/>
    <mergeCell ref="E12:H12"/>
    <mergeCell ref="N11:P11"/>
    <mergeCell ref="V8:X8"/>
    <mergeCell ref="U6:AH6"/>
    <mergeCell ref="V18:X18"/>
    <mergeCell ref="V15:X15"/>
    <mergeCell ref="AD15:AF15"/>
    <mergeCell ref="AD9:AF9"/>
    <mergeCell ref="E10:H10"/>
    <mergeCell ref="N12:P12"/>
    <mergeCell ref="E17:H17"/>
    <mergeCell ref="N17:P17"/>
    <mergeCell ref="E16:H16"/>
    <mergeCell ref="AD8:AF8"/>
    <mergeCell ref="E18:H18"/>
    <mergeCell ref="E15:H15"/>
    <mergeCell ref="N18:P18"/>
    <mergeCell ref="S42:U42"/>
    <mergeCell ref="D29:I29"/>
    <mergeCell ref="D31:I31"/>
    <mergeCell ref="O27:R27"/>
    <mergeCell ref="O28:R28"/>
    <mergeCell ref="O29:R29"/>
    <mergeCell ref="D27:I27"/>
    <mergeCell ref="T29:V29"/>
    <mergeCell ref="AI9:AK9"/>
    <mergeCell ref="AI10:AK11"/>
    <mergeCell ref="V11:X11"/>
    <mergeCell ref="V12:X12"/>
    <mergeCell ref="T14:AH14"/>
    <mergeCell ref="V9:X9"/>
    <mergeCell ref="AI12:AK18"/>
    <mergeCell ref="AD11:AF11"/>
    <mergeCell ref="V16:X16"/>
    <mergeCell ref="AD18:AF18"/>
    <mergeCell ref="AD10:AF10"/>
    <mergeCell ref="AD12:AF12"/>
    <mergeCell ref="AD16:AF16"/>
    <mergeCell ref="AD17:AF17"/>
    <mergeCell ref="V10:X10"/>
    <mergeCell ref="V17:X17"/>
    <mergeCell ref="T28:V28"/>
    <mergeCell ref="W28:Y28"/>
    <mergeCell ref="Z28:AG28"/>
    <mergeCell ref="D30:I30"/>
    <mergeCell ref="AA42:AF42"/>
    <mergeCell ref="M40:N40"/>
    <mergeCell ref="M38:N38"/>
    <mergeCell ref="L26:N26"/>
    <mergeCell ref="V41:X41"/>
    <mergeCell ref="AA41:AF41"/>
    <mergeCell ref="Z26:AD26"/>
    <mergeCell ref="O26:R26"/>
    <mergeCell ref="V42:X42"/>
    <mergeCell ref="Y42:Z42"/>
    <mergeCell ref="W29:Y29"/>
    <mergeCell ref="Z29:AC29"/>
    <mergeCell ref="AD29:AG29"/>
    <mergeCell ref="W25:Y27"/>
    <mergeCell ref="T25:V27"/>
    <mergeCell ref="M41:R41"/>
    <mergeCell ref="AE25:AG25"/>
    <mergeCell ref="L25:N25"/>
    <mergeCell ref="L29:N29"/>
    <mergeCell ref="M42:R42"/>
    <mergeCell ref="D36:I36"/>
    <mergeCell ref="D35:I35"/>
    <mergeCell ref="D34:I34"/>
    <mergeCell ref="D33:I33"/>
    <mergeCell ref="AD19:AF19"/>
    <mergeCell ref="D26:I26"/>
    <mergeCell ref="M39:N39"/>
    <mergeCell ref="Z25:AD25"/>
    <mergeCell ref="Z27:AD27"/>
    <mergeCell ref="L27:N27"/>
    <mergeCell ref="L28:N28"/>
    <mergeCell ref="V19:X19"/>
    <mergeCell ref="N19:P19"/>
    <mergeCell ref="O25:R25"/>
    <mergeCell ref="D32:I32"/>
    <mergeCell ref="D28:I28"/>
    <mergeCell ref="AE26:AG26"/>
    <mergeCell ref="L31:AH31"/>
    <mergeCell ref="L30:Q30"/>
    <mergeCell ref="R30:T30"/>
    <mergeCell ref="U30:W30"/>
    <mergeCell ref="X30:Y30"/>
    <mergeCell ref="Z30:AE30"/>
    <mergeCell ref="AE27:AG27"/>
  </mergeCells>
  <conditionalFormatting sqref="C6:R6">
    <cfRule type="expression" dxfId="135" priority="3">
      <formula>$A$6=TRUE</formula>
    </cfRule>
    <cfRule type="expression" dxfId="134" priority="15">
      <formula>$F$2="مستنفذ"</formula>
    </cfRule>
  </conditionalFormatting>
  <conditionalFormatting sqref="C6:AK6">
    <cfRule type="expression" dxfId="133" priority="5">
      <formula>$F$2="معاقب"</formula>
    </cfRule>
  </conditionalFormatting>
  <conditionalFormatting sqref="K7:M13 U7:U13 AA7:AC13 C7:C19 S7:T19 D8:E13 I8:J13 N8:N13 Q8:R13 V8:V13 Y8:Z13 AD8:AD13 AG8:AH13 F13:H13 O13:P13 W13:X13 AE13:AF13 D15:E19 I15:N19 Q15:R19 U15:V19 Y15:AD19 AG15:AH19">
    <cfRule type="expression" dxfId="132" priority="4">
      <formula>$F$2="معاقب"</formula>
    </cfRule>
  </conditionalFormatting>
  <conditionalFormatting sqref="K7:M13 U7:U13 AA7:AC13 T7:T25 C7:C43 S7:S43 D8:E13 I8:J13 N8:N13 Q8:R13 V8:V13 Y8:Z13 AD8:AD13 AG8:AH13 F13:H13 O13:P13 W13:X13 AE13:AF13 M15:N24 U15:V24 Y15:Y24 AA15:AD24 AG15:AG24 Q15:R40 D15:E43 I15:L43 Z15:Z43 AH15:AH43 X20:X24 AF20:AF24 W20:W25 AE20:AE27 O20:P40 F20:H43 T28:T43 W28:W43 AD29:AD43 N30:N40 M30:M43 U30:V43 X30:Y43 AA30:AC43 AE30:AG43 N42:R43">
    <cfRule type="expression" dxfId="131" priority="2">
      <formula>$A$6=TRUE</formula>
    </cfRule>
  </conditionalFormatting>
  <conditionalFormatting sqref="U6:AH6">
    <cfRule type="expression" dxfId="130" priority="1">
      <formula>$A$6=TRUE</formula>
    </cfRule>
  </conditionalFormatting>
  <conditionalFormatting sqref="V6:Z6 AD6:AH6 T6:U7 AA6:AC7 K7:M7 C7:C19 I8:L12 Q8:R12 Y8:AB12 AG8:AH12 L8:L13 T8:T19 D13:R13 U13:AH13 I15:L19 Q15:R19 Y15:AB19 AG15:AH19 G20:J20 O20:R20 W20:Z20 AE20:AH20">
    <cfRule type="expression" dxfId="129" priority="9">
      <formula>$F$2="مستنفذ"</formula>
    </cfRule>
  </conditionalFormatting>
  <dataValidations count="4">
    <dataValidation type="list" allowBlank="1" showInputMessage="1" showErrorMessage="1" sqref="W28" xr:uid="{00000000-0002-0000-0200-000000000000}">
      <formula1>$BD$4:$BD$5</formula1>
    </dataValidation>
    <dataValidation type="list" allowBlank="1" showInputMessage="1" showErrorMessage="1" sqref="G5:O5" xr:uid="{00000000-0002-0000-0200-000001000000}">
      <formula1>$AP$1:$AP$9</formula1>
    </dataValidation>
    <dataValidation type="custom" errorStyle="information"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AG8:AG12 I8 I10:I12 I15:I19 Q15:Q19 Q8:Q12 Y8:Y12 Y15:Y19 AG15:AG19" xr:uid="{00000000-0002-0000-0200-000002000000}">
      <formula1>AND($AL$2=0,$AH$29&lt;=14,I8=1)</formula1>
    </dataValidation>
    <dataValidation type="custom" errorStyle="information"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I9" xr:uid="{00000000-0002-0000-0200-000003000000}">
      <formula1>AND($AH$29&lt;=14,I9=1)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8"/>
  <dimension ref="B1:AQ44"/>
  <sheetViews>
    <sheetView rightToLeft="1" zoomScale="90" zoomScaleNormal="90" workbookViewId="0">
      <selection activeCell="AN4" sqref="AN4"/>
    </sheetView>
  </sheetViews>
  <sheetFormatPr defaultColWidth="9" defaultRowHeight="12.75" x14ac:dyDescent="0.2"/>
  <cols>
    <col min="1" max="1" width="2.125" style="127" customWidth="1"/>
    <col min="2" max="2" width="5.125" style="127" customWidth="1"/>
    <col min="3" max="3" width="5.75" style="127" bestFit="1" customWidth="1"/>
    <col min="4" max="4" width="4.125" style="127" customWidth="1"/>
    <col min="5" max="5" width="8" style="127" customWidth="1"/>
    <col min="6" max="6" width="7.125" style="127" customWidth="1"/>
    <col min="7" max="7" width="4.75" style="127" customWidth="1"/>
    <col min="8" max="9" width="5.125" style="127" customWidth="1"/>
    <col min="10" max="10" width="9.875" style="127" bestFit="1" customWidth="1"/>
    <col min="11" max="11" width="5.875" style="127" customWidth="1"/>
    <col min="12" max="12" width="3.125" style="127" customWidth="1"/>
    <col min="13" max="13" width="7.125" style="127" customWidth="1"/>
    <col min="14" max="14" width="8.125" style="127" customWidth="1"/>
    <col min="15" max="15" width="7.125" style="127" customWidth="1"/>
    <col min="16" max="16" width="5.125" style="127" customWidth="1"/>
    <col min="17" max="17" width="4.75" style="127" customWidth="1"/>
    <col min="18" max="18" width="7.875" style="127" customWidth="1"/>
    <col min="19" max="19" width="9" style="127" hidden="1" customWidth="1"/>
    <col min="20" max="20" width="6.75" style="127" hidden="1" customWidth="1"/>
    <col min="21" max="21" width="8.125" style="127" hidden="1" customWidth="1"/>
    <col min="22" max="22" width="3.125" style="127" hidden="1" customWidth="1"/>
    <col min="23" max="23" width="8.875" style="127" hidden="1" customWidth="1"/>
    <col min="24" max="24" width="3.125" style="127" hidden="1" customWidth="1"/>
    <col min="25" max="25" width="5.75" style="127" hidden="1" customWidth="1"/>
    <col min="26" max="28" width="8.875" style="127" hidden="1" customWidth="1"/>
    <col min="29" max="34" width="12.125" style="127" hidden="1" customWidth="1"/>
    <col min="35" max="35" width="12.125" style="227" hidden="1" customWidth="1"/>
    <col min="36" max="36" width="8.875" style="127" hidden="1" customWidth="1"/>
    <col min="37" max="42" width="8.875" style="127" customWidth="1"/>
    <col min="43" max="43" width="57.125" style="127" hidden="1" customWidth="1"/>
    <col min="44" max="44" width="9" style="127" customWidth="1"/>
    <col min="45" max="16384" width="9" style="127"/>
  </cols>
  <sheetData>
    <row r="1" spans="2:43" ht="14.25" thickTop="1" thickBot="1" x14ac:dyDescent="0.25">
      <c r="B1" s="494">
        <f ca="1">NOW()</f>
        <v>45866.428230439815</v>
      </c>
      <c r="C1" s="494"/>
      <c r="D1" s="494"/>
      <c r="E1" s="494"/>
      <c r="F1" s="464" t="s">
        <v>1794</v>
      </c>
      <c r="G1" s="464"/>
      <c r="H1" s="464"/>
      <c r="I1" s="464"/>
      <c r="J1" s="464"/>
      <c r="K1" s="464"/>
      <c r="L1" s="464"/>
      <c r="M1" s="464"/>
      <c r="N1" s="464"/>
      <c r="O1" s="464"/>
      <c r="P1" s="464"/>
      <c r="Q1" s="464"/>
      <c r="R1" s="464"/>
      <c r="T1" s="128" t="b">
        <f>IF(AND(I12="A",H12=1),35000,IF(OR(I12="ج",I12="ر1",I12="ر2"),IF(H12=1,IF(OR($E$22=$AQ$8,$E$22=$AQ$9),0,IF($E$22=$AQ$2,IF(I12="ج",4000,IF(I12="ر1",5200,IF(I12="ر2",6000,""))),IF(OR($E$22=$AQ$3,$E$22=$AQ$7),IF(I12="ج",2500,IF(I12="ر1",3250,IF(I12="ر2",3750,""))),IF($E$22=$AQ$4,500,IF(OR($E$22=$AQ$1,$E$22=$AQ$5,$E$22=$AQ$6),IF(I12="ج",4000,IF(I12="ر1",5500,IF(I12="ر2",6500,""))),IF(I12="ج",5000,IF(I12="ر1",6500,IF(I12="ر2",7500,"")))))))))))</f>
        <v>0</v>
      </c>
      <c r="AC1" s="129"/>
      <c r="AD1" s="486" t="str">
        <f>IF(AJ1&gt;0,"يجب عليك ادخال البيانات المطلوبة أدناه بالمعلومات الصحيحة في صفحة إدخال البيانات لتتمكن من طباعة استمارة المقررات بشكل صحيح","")</f>
        <v/>
      </c>
      <c r="AE1" s="487"/>
      <c r="AF1" s="487"/>
      <c r="AG1" s="487"/>
      <c r="AH1" s="488"/>
      <c r="AI1" s="226"/>
      <c r="AJ1" s="157">
        <v>0</v>
      </c>
      <c r="AQ1" s="131" t="s">
        <v>192</v>
      </c>
    </row>
    <row r="2" spans="2:43" ht="17.25" customHeight="1" thickTop="1" thickBot="1" x14ac:dyDescent="0.25">
      <c r="B2" s="495" t="s">
        <v>610</v>
      </c>
      <c r="C2" s="496"/>
      <c r="D2" s="497">
        <f>'اختيار المقررات'!F1</f>
        <v>0</v>
      </c>
      <c r="E2" s="497"/>
      <c r="F2" s="482" t="s">
        <v>3</v>
      </c>
      <c r="G2" s="482"/>
      <c r="H2" s="498" t="str">
        <f>'اختيار المقررات'!M1</f>
        <v/>
      </c>
      <c r="I2" s="498"/>
      <c r="J2" s="498"/>
      <c r="K2" s="482" t="s">
        <v>4</v>
      </c>
      <c r="L2" s="482"/>
      <c r="M2" s="466" t="e">
        <f>'اختيار المقررات'!R1</f>
        <v>#N/A</v>
      </c>
      <c r="N2" s="466"/>
      <c r="O2" s="150" t="s">
        <v>5</v>
      </c>
      <c r="P2" s="466" t="e">
        <f>'اختيار المقررات'!X1</f>
        <v>#N/A</v>
      </c>
      <c r="Q2" s="466"/>
      <c r="R2" s="467"/>
      <c r="T2" s="128" t="b">
        <f>IF(AND(I13="A",H13=1),35000,IF(OR(I13="ج",I13="ر1",I13="ر2"),IF(H13=1,IF(OR($E$22=$AQ$8,$E$22=$AQ$9),0,IF($E$22=$AQ$2,IF(I13="ج",4000,IF(I13="ر1",5200,IF(I13="ر2",6000,""))),IF(OR($E$22=$AQ$3,$E$22=$AQ$7),IF(I13="ج",2500,IF(I13="ر1",3250,IF(I13="ر2",3750,""))),IF($E$22=$AQ$4,500,IF(OR($E$22=$AQ$1,$E$22=$AQ$5,$E$22=$AQ$6),IF(I13="ج",4000,IF(I13="ر1",5500,IF(I13="ر2",6500,""))),IF(I13="ج",5000,IF(I13="ر1",6500,IF(I13="ر2",7500,"")))))))))))</f>
        <v>0</v>
      </c>
      <c r="AC2" s="129"/>
      <c r="AD2" s="489"/>
      <c r="AE2" s="490"/>
      <c r="AF2" s="490"/>
      <c r="AG2" s="490"/>
      <c r="AH2" s="491"/>
      <c r="AI2" s="229" t="s">
        <v>1795</v>
      </c>
      <c r="AQ2" s="132" t="s">
        <v>193</v>
      </c>
    </row>
    <row r="3" spans="2:43" ht="18.75" customHeight="1" thickTop="1" thickBot="1" x14ac:dyDescent="0.25">
      <c r="B3" s="472" t="s">
        <v>611</v>
      </c>
      <c r="C3" s="458"/>
      <c r="D3" s="459" t="e">
        <f>'اختيار المقررات'!F2</f>
        <v>#N/A</v>
      </c>
      <c r="E3" s="459"/>
      <c r="F3" s="468"/>
      <c r="G3" s="468"/>
      <c r="H3" s="469"/>
      <c r="I3" s="469"/>
      <c r="J3" s="468"/>
      <c r="K3" s="468"/>
      <c r="L3" s="468"/>
      <c r="M3" s="152"/>
      <c r="N3" s="459"/>
      <c r="O3" s="459"/>
      <c r="P3" s="459"/>
      <c r="Q3" s="483"/>
      <c r="R3" s="484"/>
      <c r="X3" s="127">
        <v>1</v>
      </c>
      <c r="Y3" s="127" t="e">
        <f>IF(Z3&lt;&gt;"",X3,"")</f>
        <v>#N/A</v>
      </c>
      <c r="Z3" s="127" t="e">
        <f>IF(LEN(M2)&lt;2,K2,"")</f>
        <v>#N/A</v>
      </c>
      <c r="AA3" s="127" t="str">
        <f>IFERROR(SMALL($Y$3:$Y$22,X3),"")</f>
        <v/>
      </c>
      <c r="AC3" s="130"/>
      <c r="AD3" s="130"/>
      <c r="AE3" s="492" t="str">
        <f>IFERROR(VLOOKUP(AA3,$X$3:$Z$22,3,0),"")</f>
        <v/>
      </c>
      <c r="AF3" s="492"/>
      <c r="AG3" s="492"/>
      <c r="AH3" s="130"/>
      <c r="AI3" s="228"/>
      <c r="AQ3" s="132" t="s">
        <v>45</v>
      </c>
    </row>
    <row r="4" spans="2:43" ht="14.25" thickTop="1" thickBot="1" x14ac:dyDescent="0.25">
      <c r="B4" s="472" t="s">
        <v>612</v>
      </c>
      <c r="C4" s="458"/>
      <c r="D4" s="468" t="str">
        <f>'اختيار المقررات'!F3</f>
        <v/>
      </c>
      <c r="E4" s="468"/>
      <c r="F4" s="465" t="s">
        <v>613</v>
      </c>
      <c r="G4" s="465"/>
      <c r="H4" s="493" t="e">
        <f>'اختيار المقررات'!AC1</f>
        <v>#N/A</v>
      </c>
      <c r="I4" s="493"/>
      <c r="J4" s="153" t="s">
        <v>614</v>
      </c>
      <c r="K4" s="468" t="e">
        <f>'اختيار المقررات'!AF1</f>
        <v>#N/A</v>
      </c>
      <c r="L4" s="468"/>
      <c r="M4" s="468"/>
      <c r="N4" s="459"/>
      <c r="O4" s="459"/>
      <c r="P4" s="459"/>
      <c r="Q4" s="469"/>
      <c r="R4" s="485"/>
      <c r="X4" s="127">
        <v>2</v>
      </c>
      <c r="Y4" s="127" t="e">
        <f t="shared" ref="Y4:Y22" si="0">IF(Z4&lt;&gt;"",X4,"")</f>
        <v>#N/A</v>
      </c>
      <c r="Z4" s="127" t="e">
        <f>IF(LEN(P2)&lt;2,O2,"")</f>
        <v>#N/A</v>
      </c>
      <c r="AA4" s="127" t="str">
        <f t="shared" ref="AA4:AA21" si="1">IFERROR(SMALL($Y$3:$Y$22,X4),"")</f>
        <v/>
      </c>
      <c r="AC4" s="130"/>
      <c r="AD4" s="130"/>
      <c r="AE4" s="492" t="str">
        <f t="shared" ref="AE4:AE22" si="2">IFERROR(VLOOKUP(AA4,$X$3:$Z$22,3,0),"")</f>
        <v/>
      </c>
      <c r="AF4" s="492"/>
      <c r="AG4" s="492"/>
      <c r="AH4" s="130"/>
      <c r="AQ4" s="133" t="s">
        <v>57</v>
      </c>
    </row>
    <row r="5" spans="2:43" ht="15.75" customHeight="1" thickTop="1" thickBot="1" x14ac:dyDescent="0.25">
      <c r="B5" s="472" t="s">
        <v>615</v>
      </c>
      <c r="C5" s="458"/>
      <c r="D5" s="468" t="str">
        <f>'اختيار المقررات'!M3</f>
        <v/>
      </c>
      <c r="E5" s="468"/>
      <c r="F5" s="458" t="s">
        <v>616</v>
      </c>
      <c r="G5" s="458"/>
      <c r="H5" s="459">
        <f>'اختيار المقررات'!R3</f>
        <v>0</v>
      </c>
      <c r="I5" s="459"/>
      <c r="J5" s="153" t="s">
        <v>617</v>
      </c>
      <c r="K5" s="459" t="str">
        <f>'اختيار المقررات'!AC3</f>
        <v>غير سوري</v>
      </c>
      <c r="L5" s="459"/>
      <c r="M5" s="459"/>
      <c r="N5" s="458" t="s">
        <v>618</v>
      </c>
      <c r="O5" s="458"/>
      <c r="P5" s="468" t="str">
        <f>'اختيار المقررات'!X3</f>
        <v>غير سوري</v>
      </c>
      <c r="Q5" s="468"/>
      <c r="R5" s="473"/>
      <c r="X5" s="127">
        <v>3</v>
      </c>
      <c r="Y5" s="127">
        <f t="shared" si="0"/>
        <v>3</v>
      </c>
      <c r="Z5" s="127">
        <f>IF(LEN(N3)&lt;2,Q3,"")</f>
        <v>0</v>
      </c>
      <c r="AA5" s="127" t="str">
        <f t="shared" si="1"/>
        <v/>
      </c>
      <c r="AC5" s="130"/>
      <c r="AD5" s="130"/>
      <c r="AE5" s="492" t="str">
        <f t="shared" si="2"/>
        <v/>
      </c>
      <c r="AF5" s="492"/>
      <c r="AG5" s="492"/>
      <c r="AH5" s="130"/>
      <c r="AQ5" s="132" t="s">
        <v>553</v>
      </c>
    </row>
    <row r="6" spans="2:43" ht="15.75" customHeight="1" thickTop="1" thickBot="1" x14ac:dyDescent="0.25">
      <c r="B6" s="476" t="s">
        <v>619</v>
      </c>
      <c r="C6" s="465"/>
      <c r="D6" s="468" t="str">
        <f>'اختيار المقررات'!AF3</f>
        <v>لايوجد</v>
      </c>
      <c r="E6" s="468"/>
      <c r="F6" s="465" t="s">
        <v>620</v>
      </c>
      <c r="G6" s="465"/>
      <c r="H6" s="468" t="e">
        <f>'اختيار المقررات'!F4</f>
        <v>#N/A</v>
      </c>
      <c r="I6" s="468"/>
      <c r="J6" s="151" t="s">
        <v>621</v>
      </c>
      <c r="K6" s="459" t="e">
        <f>'اختيار المقررات'!R4</f>
        <v>#N/A</v>
      </c>
      <c r="L6" s="459"/>
      <c r="M6" s="459"/>
      <c r="N6" s="465" t="s">
        <v>622</v>
      </c>
      <c r="O6" s="465"/>
      <c r="P6" s="468" t="e">
        <f>'اختيار المقررات'!M4</f>
        <v>#N/A</v>
      </c>
      <c r="Q6" s="468"/>
      <c r="R6" s="473"/>
      <c r="X6" s="127">
        <v>4</v>
      </c>
      <c r="Y6" s="127">
        <f t="shared" si="0"/>
        <v>4</v>
      </c>
      <c r="Z6" s="127">
        <f>IF(LEN(J3)&lt;2,M3,"")</f>
        <v>0</v>
      </c>
      <c r="AA6" s="127" t="str">
        <f t="shared" si="1"/>
        <v/>
      </c>
      <c r="AC6" s="130"/>
      <c r="AD6" s="130"/>
      <c r="AE6" s="492" t="str">
        <f t="shared" si="2"/>
        <v/>
      </c>
      <c r="AF6" s="492"/>
      <c r="AG6" s="492"/>
      <c r="AH6" s="130"/>
      <c r="AQ6" s="132" t="s">
        <v>554</v>
      </c>
    </row>
    <row r="7" spans="2:43" ht="15" customHeight="1" thickTop="1" thickBot="1" x14ac:dyDescent="0.25">
      <c r="B7" s="474" t="s">
        <v>623</v>
      </c>
      <c r="C7" s="475"/>
      <c r="D7" s="477">
        <f>'اختيار المقررات'!X4</f>
        <v>0</v>
      </c>
      <c r="E7" s="478"/>
      <c r="F7" s="475" t="s">
        <v>624</v>
      </c>
      <c r="G7" s="475"/>
      <c r="H7" s="479">
        <f>'اختيار المقررات'!AC4</f>
        <v>0</v>
      </c>
      <c r="I7" s="480"/>
      <c r="J7" s="154" t="s">
        <v>187</v>
      </c>
      <c r="K7" s="478">
        <f>'اختيار المقررات'!AF4</f>
        <v>0</v>
      </c>
      <c r="L7" s="478"/>
      <c r="M7" s="478"/>
      <c r="N7" s="478"/>
      <c r="O7" s="478"/>
      <c r="P7" s="478"/>
      <c r="Q7" s="478"/>
      <c r="R7" s="481"/>
      <c r="X7" s="127">
        <v>5</v>
      </c>
      <c r="Y7" s="127">
        <f t="shared" si="0"/>
        <v>5</v>
      </c>
      <c r="Z7" s="127">
        <f>IF(LEN(F3)&lt;2,H3,"")</f>
        <v>0</v>
      </c>
      <c r="AA7" s="127" t="str">
        <f t="shared" si="1"/>
        <v/>
      </c>
      <c r="AC7" s="130"/>
      <c r="AD7" s="130"/>
      <c r="AE7" s="492" t="str">
        <f t="shared" si="2"/>
        <v/>
      </c>
      <c r="AF7" s="492"/>
      <c r="AG7" s="492"/>
      <c r="AH7" s="130"/>
      <c r="AQ7" s="132" t="s">
        <v>194</v>
      </c>
    </row>
    <row r="8" spans="2:43" ht="19.899999999999999" customHeight="1" thickTop="1" thickBot="1" x14ac:dyDescent="0.25">
      <c r="B8" s="470" t="e">
        <f>IF('اختيار المقررات'!F2="مستنفذ",'اختيار المقررات'!C6,IF(AD1&lt;&gt;"",AD1,AI2))</f>
        <v>#N/A</v>
      </c>
      <c r="C8" s="470"/>
      <c r="D8" s="470"/>
      <c r="E8" s="470"/>
      <c r="F8" s="470"/>
      <c r="G8" s="470"/>
      <c r="H8" s="470"/>
      <c r="I8" s="470"/>
      <c r="J8" s="470"/>
      <c r="K8" s="470"/>
      <c r="L8" s="470"/>
      <c r="M8" s="470"/>
      <c r="N8" s="470"/>
      <c r="O8" s="470"/>
      <c r="P8" s="470"/>
      <c r="Q8" s="470"/>
      <c r="R8" s="470"/>
      <c r="X8" s="127">
        <v>6</v>
      </c>
      <c r="Y8" s="127">
        <f>IF(Z8&lt;&gt;"",X8,"")</f>
        <v>6</v>
      </c>
      <c r="Z8" s="127" t="str">
        <f>IF(LEN(D4)&lt;2,B4,"")</f>
        <v>الجنس:</v>
      </c>
      <c r="AA8" s="127" t="str">
        <f t="shared" si="1"/>
        <v/>
      </c>
      <c r="AC8" s="130"/>
      <c r="AD8" s="130"/>
      <c r="AE8" s="492" t="str">
        <f t="shared" si="2"/>
        <v/>
      </c>
      <c r="AF8" s="492"/>
      <c r="AG8" s="492"/>
      <c r="AH8" s="130"/>
      <c r="AQ8" s="132" t="s">
        <v>8</v>
      </c>
    </row>
    <row r="9" spans="2:43" ht="19.899999999999999" customHeight="1" thickTop="1" thickBot="1" x14ac:dyDescent="0.25">
      <c r="B9" s="471"/>
      <c r="C9" s="471"/>
      <c r="D9" s="471"/>
      <c r="E9" s="471"/>
      <c r="F9" s="471"/>
      <c r="G9" s="471"/>
      <c r="H9" s="471"/>
      <c r="I9" s="471"/>
      <c r="J9" s="471"/>
      <c r="K9" s="471"/>
      <c r="L9" s="471"/>
      <c r="M9" s="471"/>
      <c r="N9" s="471"/>
      <c r="O9" s="471"/>
      <c r="P9" s="471"/>
      <c r="Q9" s="471"/>
      <c r="R9" s="471"/>
      <c r="S9" s="133"/>
      <c r="T9" s="133"/>
      <c r="U9" s="133"/>
      <c r="X9" s="127">
        <v>7</v>
      </c>
      <c r="Y9" s="127" t="e">
        <f t="shared" si="0"/>
        <v>#N/A</v>
      </c>
      <c r="Z9" s="127" t="e">
        <f>IF(LEN(H4)&lt;2,F4,"")</f>
        <v>#N/A</v>
      </c>
      <c r="AA9" s="127" t="str">
        <f t="shared" si="1"/>
        <v/>
      </c>
      <c r="AC9" s="130"/>
      <c r="AD9" s="130"/>
      <c r="AE9" s="492" t="str">
        <f t="shared" si="2"/>
        <v/>
      </c>
      <c r="AF9" s="492"/>
      <c r="AG9" s="492"/>
      <c r="AH9" s="130"/>
      <c r="AQ9" s="127" t="s">
        <v>15</v>
      </c>
    </row>
    <row r="10" spans="2:43" ht="19.899999999999999" customHeight="1" thickTop="1" thickBot="1" x14ac:dyDescent="0.25">
      <c r="B10" s="471"/>
      <c r="C10" s="471"/>
      <c r="D10" s="471"/>
      <c r="E10" s="471"/>
      <c r="F10" s="471"/>
      <c r="G10" s="471"/>
      <c r="H10" s="471"/>
      <c r="I10" s="471"/>
      <c r="J10" s="471"/>
      <c r="K10" s="471"/>
      <c r="L10" s="471"/>
      <c r="M10" s="471"/>
      <c r="N10" s="471"/>
      <c r="O10" s="471"/>
      <c r="P10" s="471"/>
      <c r="Q10" s="471"/>
      <c r="R10" s="471"/>
      <c r="S10" s="133"/>
      <c r="T10" s="133"/>
      <c r="U10" s="133"/>
      <c r="X10" s="127">
        <v>8</v>
      </c>
      <c r="Y10" s="127" t="e">
        <f t="shared" si="0"/>
        <v>#N/A</v>
      </c>
      <c r="Z10" s="127" t="e">
        <f>IF(LEN(K4)&lt;2,J4,"")</f>
        <v>#N/A</v>
      </c>
      <c r="AA10" s="127" t="str">
        <f t="shared" si="1"/>
        <v/>
      </c>
      <c r="AC10" s="130"/>
      <c r="AD10" s="130"/>
      <c r="AE10" s="492" t="str">
        <f t="shared" si="2"/>
        <v/>
      </c>
      <c r="AF10" s="492"/>
      <c r="AG10" s="492"/>
      <c r="AH10" s="130"/>
    </row>
    <row r="11" spans="2:43" ht="24" customHeight="1" thickTop="1" thickBot="1" x14ac:dyDescent="0.25">
      <c r="B11" s="134"/>
      <c r="C11" s="126" t="s">
        <v>28</v>
      </c>
      <c r="D11" s="461" t="s">
        <v>29</v>
      </c>
      <c r="E11" s="462"/>
      <c r="F11" s="462"/>
      <c r="G11" s="463"/>
      <c r="H11" s="136"/>
      <c r="I11" s="137"/>
      <c r="J11" s="134"/>
      <c r="K11" s="135" t="s">
        <v>28</v>
      </c>
      <c r="L11" s="461" t="s">
        <v>29</v>
      </c>
      <c r="M11" s="462"/>
      <c r="N11" s="462"/>
      <c r="O11" s="463"/>
      <c r="P11" s="136"/>
      <c r="Q11" s="138"/>
      <c r="R11" s="139"/>
      <c r="S11" s="140"/>
      <c r="T11" s="140"/>
      <c r="U11" s="141"/>
      <c r="V11" s="127" t="str">
        <f>IFERROR(SMALL('اختيار المقررات'!$AM$8:$AM$56,'اختيار المقررات'!AN8),"")</f>
        <v/>
      </c>
      <c r="X11" s="127">
        <v>9</v>
      </c>
      <c r="Y11" s="127">
        <f t="shared" si="0"/>
        <v>9</v>
      </c>
      <c r="Z11" s="127">
        <f>IF(LEN(N4)&lt;2,Q4,"")</f>
        <v>0</v>
      </c>
      <c r="AA11" s="127" t="str">
        <f t="shared" si="1"/>
        <v/>
      </c>
      <c r="AC11" s="130"/>
      <c r="AD11" s="130"/>
      <c r="AE11" s="492" t="str">
        <f t="shared" si="2"/>
        <v/>
      </c>
      <c r="AF11" s="492"/>
      <c r="AG11" s="492"/>
      <c r="AH11" s="130"/>
    </row>
    <row r="12" spans="2:43" ht="15.6" customHeight="1" thickTop="1" thickBot="1" x14ac:dyDescent="0.25">
      <c r="B12" s="142" t="str">
        <f t="shared" ref="B12:B18" si="3">IF($AJ$1&gt;0,"",V11)</f>
        <v/>
      </c>
      <c r="C12" s="158" t="str">
        <f>IFERROR(VLOOKUP(B12,'اختيار المقررات'!AV5:BQ53,2,0),"")</f>
        <v/>
      </c>
      <c r="D12" s="460" t="str">
        <f>IFERROR(VLOOKUP(B12,'اختيار المقررات'!AV5:BQ53,3,0),"")</f>
        <v/>
      </c>
      <c r="E12" s="460"/>
      <c r="F12" s="460"/>
      <c r="G12" s="460"/>
      <c r="H12" s="143" t="str">
        <f>IFERROR(VLOOKUP(B12,'اختيار المقررات'!AV5:BQ53,4,0),"")</f>
        <v/>
      </c>
      <c r="I12" s="144" t="str">
        <f>IFERROR(VLOOKUP(B12,'اختيار المقررات'!AV5:BQ53,5,0),"")</f>
        <v/>
      </c>
      <c r="J12" s="142" t="str">
        <f>IF($AJ$1&gt;0,"",V18)</f>
        <v/>
      </c>
      <c r="K12" s="158" t="str">
        <f>IFERROR(VLOOKUP(J12,'اختيار المقررات'!AV5:BQ53,2,0),"")</f>
        <v/>
      </c>
      <c r="L12" s="460" t="str">
        <f>IFERROR(VLOOKUP(J12,'اختيار المقررات'!AV5:BQ53,3,0),"")</f>
        <v/>
      </c>
      <c r="M12" s="460"/>
      <c r="N12" s="460"/>
      <c r="O12" s="460"/>
      <c r="P12" s="143" t="str">
        <f>IFERROR(VLOOKUP(J12,'اختيار المقررات'!AV5:BQ53,4,0),"")</f>
        <v/>
      </c>
      <c r="Q12" s="144" t="str">
        <f>IFERROR(VLOOKUP(J12,'اختيار المقررات'!AV5:BQ53,5,0),"")</f>
        <v/>
      </c>
      <c r="R12" s="145"/>
      <c r="T12" s="146"/>
      <c r="V12" s="127" t="str">
        <f>IFERROR(SMALL('اختيار المقررات'!$AM$8:$AM$56,'اختيار المقررات'!AN9),"")</f>
        <v/>
      </c>
      <c r="X12" s="127">
        <v>10</v>
      </c>
      <c r="Y12" s="127">
        <f t="shared" si="0"/>
        <v>10</v>
      </c>
      <c r="Z12" s="127" t="str">
        <f>IF(LEN(D5)&lt;2,B5,"")</f>
        <v>الجنسية:</v>
      </c>
      <c r="AA12" s="127" t="str">
        <f t="shared" si="1"/>
        <v/>
      </c>
      <c r="AC12" s="130"/>
      <c r="AD12" s="130"/>
      <c r="AE12" s="492" t="str">
        <f t="shared" si="2"/>
        <v/>
      </c>
      <c r="AF12" s="492"/>
      <c r="AG12" s="492"/>
      <c r="AH12" s="130"/>
    </row>
    <row r="13" spans="2:43" ht="15.6" customHeight="1" thickTop="1" thickBot="1" x14ac:dyDescent="0.25">
      <c r="B13" s="142" t="str">
        <f t="shared" si="3"/>
        <v/>
      </c>
      <c r="C13" s="158" t="str">
        <f>IFERROR(VLOOKUP(B13,'اختيار المقررات'!AV6:BQ54,2,0),"")</f>
        <v/>
      </c>
      <c r="D13" s="460" t="str">
        <f>IFERROR(VLOOKUP(B13,'اختيار المقررات'!AV6:BQ54,3,0),"")</f>
        <v/>
      </c>
      <c r="E13" s="460"/>
      <c r="F13" s="460"/>
      <c r="G13" s="460"/>
      <c r="H13" s="143" t="str">
        <f>IFERROR(VLOOKUP(B13,'اختيار المقررات'!AV6:BQ54,4,0),"")</f>
        <v/>
      </c>
      <c r="I13" s="144" t="str">
        <f>IFERROR(VLOOKUP(B13,'اختيار المقررات'!AV6:BQ54,5,0),"")</f>
        <v/>
      </c>
      <c r="J13" s="142" t="str">
        <f t="shared" ref="J13:J18" si="4">IF($AJ$1&gt;0,"",V19)</f>
        <v/>
      </c>
      <c r="K13" s="158" t="str">
        <f>IFERROR(VLOOKUP(J13,'اختيار المقررات'!AV6:BQ54,2,0),"")</f>
        <v/>
      </c>
      <c r="L13" s="460" t="str">
        <f>IFERROR(VLOOKUP(J13,'اختيار المقررات'!AV6:BQ54,3,0),"")</f>
        <v/>
      </c>
      <c r="M13" s="460"/>
      <c r="N13" s="460"/>
      <c r="O13" s="460"/>
      <c r="P13" s="143" t="str">
        <f>IFERROR(VLOOKUP(J13,'اختيار المقررات'!AV6:BQ54,4,0),"")</f>
        <v/>
      </c>
      <c r="Q13" s="144" t="str">
        <f>IFERROR(VLOOKUP(J13,'اختيار المقررات'!AV6:BQ54,5,0),"")</f>
        <v/>
      </c>
      <c r="R13" s="145"/>
      <c r="S13" s="146"/>
      <c r="T13" s="146"/>
      <c r="U13" s="134"/>
      <c r="V13" s="127" t="str">
        <f>IFERROR(SMALL('اختيار المقررات'!$AM$8:$AM$56,'اختيار المقررات'!AN10),"")</f>
        <v/>
      </c>
      <c r="X13" s="127">
        <v>11</v>
      </c>
      <c r="Y13" s="127">
        <f t="shared" si="0"/>
        <v>11</v>
      </c>
      <c r="Z13" s="127" t="str">
        <f>IF(LEN(H5)&lt;2,F5,"")</f>
        <v>الرقم الوطني:</v>
      </c>
      <c r="AA13" s="127" t="str">
        <f t="shared" si="1"/>
        <v/>
      </c>
      <c r="AC13" s="130"/>
      <c r="AD13" s="130"/>
      <c r="AE13" s="492" t="str">
        <f t="shared" si="2"/>
        <v/>
      </c>
      <c r="AF13" s="492"/>
      <c r="AG13" s="492"/>
      <c r="AH13" s="130"/>
    </row>
    <row r="14" spans="2:43" ht="15.6" customHeight="1" thickTop="1" thickBot="1" x14ac:dyDescent="0.25">
      <c r="B14" s="142" t="str">
        <f t="shared" si="3"/>
        <v/>
      </c>
      <c r="C14" s="158" t="str">
        <f>IFERROR(VLOOKUP(B14,'اختيار المقررات'!AV7:BQ55,2,0),"")</f>
        <v/>
      </c>
      <c r="D14" s="460" t="str">
        <f>IFERROR(VLOOKUP(B14,'اختيار المقررات'!AV7:BQ55,3,0),"")</f>
        <v/>
      </c>
      <c r="E14" s="460"/>
      <c r="F14" s="460"/>
      <c r="G14" s="460"/>
      <c r="H14" s="143" t="str">
        <f>IFERROR(VLOOKUP(B14,'اختيار المقررات'!AV7:BQ55,4,0),"")</f>
        <v/>
      </c>
      <c r="I14" s="144" t="str">
        <f>IFERROR(VLOOKUP(B14,'اختيار المقررات'!AV7:BQ55,5,0),"")</f>
        <v/>
      </c>
      <c r="J14" s="142" t="str">
        <f t="shared" si="4"/>
        <v/>
      </c>
      <c r="K14" s="158" t="str">
        <f>IFERROR(VLOOKUP(J14,'اختيار المقررات'!AV7:BQ55,2,0),"")</f>
        <v/>
      </c>
      <c r="L14" s="460" t="str">
        <f>IFERROR(VLOOKUP(J14,'اختيار المقررات'!AV7:BQ55,3,0),"")</f>
        <v/>
      </c>
      <c r="M14" s="460"/>
      <c r="N14" s="460"/>
      <c r="O14" s="460"/>
      <c r="P14" s="143" t="str">
        <f>IFERROR(VLOOKUP(J14,'اختيار المقررات'!AV7:BQ55,4,0),"")</f>
        <v/>
      </c>
      <c r="Q14" s="144" t="str">
        <f>IFERROR(VLOOKUP(J14,'اختيار المقررات'!AV7:BQ55,5,0),"")</f>
        <v/>
      </c>
      <c r="R14" s="145"/>
      <c r="S14" s="146"/>
      <c r="T14" s="146"/>
      <c r="U14" s="134"/>
      <c r="V14" s="127" t="str">
        <f>IFERROR(SMALL('اختيار المقررات'!$AM$8:$AM$56,'اختيار المقررات'!AN11),"")</f>
        <v/>
      </c>
      <c r="X14" s="127">
        <v>12</v>
      </c>
      <c r="Y14" s="127" t="str">
        <f t="shared" si="0"/>
        <v/>
      </c>
      <c r="Z14" s="127" t="str">
        <f>IF(LEN(K5)&lt;2,J5,"")</f>
        <v/>
      </c>
      <c r="AA14" s="127" t="str">
        <f t="shared" si="1"/>
        <v/>
      </c>
      <c r="AC14" s="130"/>
      <c r="AD14" s="130"/>
      <c r="AE14" s="492" t="str">
        <f t="shared" si="2"/>
        <v/>
      </c>
      <c r="AF14" s="492"/>
      <c r="AG14" s="492"/>
      <c r="AH14" s="130"/>
    </row>
    <row r="15" spans="2:43" ht="15.6" customHeight="1" thickTop="1" thickBot="1" x14ac:dyDescent="0.25">
      <c r="B15" s="142" t="str">
        <f t="shared" si="3"/>
        <v/>
      </c>
      <c r="C15" s="158" t="str">
        <f>IFERROR(VLOOKUP(B15,'اختيار المقررات'!AV8:BQ56,2,0),"")</f>
        <v/>
      </c>
      <c r="D15" s="460" t="str">
        <f>IFERROR(VLOOKUP(B15,'اختيار المقررات'!AV8:BQ56,3,0),"")</f>
        <v/>
      </c>
      <c r="E15" s="460"/>
      <c r="F15" s="460"/>
      <c r="G15" s="460"/>
      <c r="H15" s="143" t="str">
        <f>IFERROR(VLOOKUP(B15,'اختيار المقررات'!AV8:BQ56,4,0),"")</f>
        <v/>
      </c>
      <c r="I15" s="144" t="str">
        <f>IFERROR(VLOOKUP(B15,'اختيار المقررات'!AV8:BQ56,5,0),"")</f>
        <v/>
      </c>
      <c r="J15" s="142" t="str">
        <f t="shared" si="4"/>
        <v/>
      </c>
      <c r="K15" s="158" t="str">
        <f>IFERROR(VLOOKUP(J15,'اختيار المقررات'!AV8:BQ56,2,0),"")</f>
        <v/>
      </c>
      <c r="L15" s="460" t="str">
        <f>IFERROR(VLOOKUP(J15,'اختيار المقررات'!AV8:BQ56,3,0),"")</f>
        <v/>
      </c>
      <c r="M15" s="460"/>
      <c r="N15" s="460"/>
      <c r="O15" s="460"/>
      <c r="P15" s="143" t="str">
        <f>IFERROR(VLOOKUP(J15,'اختيار المقررات'!AV8:BQ56,4,0),"")</f>
        <v/>
      </c>
      <c r="Q15" s="144" t="str">
        <f>IFERROR(VLOOKUP(J15,'اختيار المقررات'!AV8:BQ56,5,0),"")</f>
        <v/>
      </c>
      <c r="R15" s="145"/>
      <c r="S15" s="146"/>
      <c r="T15" s="146"/>
      <c r="U15" s="134"/>
      <c r="V15" s="127" t="str">
        <f>IFERROR(SMALL('اختيار المقررات'!$AM$8:$AM$56,'اختيار المقررات'!AN12),"")</f>
        <v/>
      </c>
      <c r="X15" s="127">
        <v>13</v>
      </c>
      <c r="Y15" s="127" t="str">
        <f t="shared" si="0"/>
        <v/>
      </c>
      <c r="Z15" s="127" t="str">
        <f>IF(LEN(P5)&lt;2,N5,"")</f>
        <v/>
      </c>
      <c r="AA15" s="127" t="str">
        <f t="shared" si="1"/>
        <v/>
      </c>
      <c r="AC15" s="130"/>
      <c r="AD15" s="130"/>
      <c r="AE15" s="492" t="str">
        <f t="shared" si="2"/>
        <v/>
      </c>
      <c r="AF15" s="492"/>
      <c r="AG15" s="492"/>
      <c r="AH15" s="130"/>
    </row>
    <row r="16" spans="2:43" ht="15.6" customHeight="1" thickTop="1" thickBot="1" x14ac:dyDescent="0.25">
      <c r="B16" s="142" t="str">
        <f t="shared" si="3"/>
        <v/>
      </c>
      <c r="C16" s="158" t="str">
        <f>IFERROR(VLOOKUP(B16,'اختيار المقررات'!AV9:BQ57,2,0),"")</f>
        <v/>
      </c>
      <c r="D16" s="460" t="str">
        <f>IFERROR(VLOOKUP(B16,'اختيار المقررات'!AV9:BQ57,3,0),"")</f>
        <v/>
      </c>
      <c r="E16" s="460"/>
      <c r="F16" s="460"/>
      <c r="G16" s="460"/>
      <c r="H16" s="143" t="str">
        <f>IFERROR(VLOOKUP(B16,'اختيار المقررات'!AV9:BQ57,4,0),"")</f>
        <v/>
      </c>
      <c r="I16" s="144" t="str">
        <f>IFERROR(VLOOKUP(B16,'اختيار المقررات'!AV9:BQ57,5,0),"")</f>
        <v/>
      </c>
      <c r="J16" s="142" t="str">
        <f t="shared" si="4"/>
        <v/>
      </c>
      <c r="K16" s="158" t="str">
        <f>IFERROR(VLOOKUP(J16,'اختيار المقررات'!AV9:BQ57,2,0),"")</f>
        <v/>
      </c>
      <c r="L16" s="460" t="str">
        <f>IFERROR(VLOOKUP(J16,'اختيار المقررات'!AV9:BQ57,3,0),"")</f>
        <v/>
      </c>
      <c r="M16" s="460"/>
      <c r="N16" s="460"/>
      <c r="O16" s="460"/>
      <c r="P16" s="143" t="str">
        <f>IFERROR(VLOOKUP(J16,'اختيار المقررات'!AV9:BQ57,4,0),"")</f>
        <v/>
      </c>
      <c r="Q16" s="144" t="str">
        <f>IFERROR(VLOOKUP(J16,'اختيار المقررات'!AV9:BQ57,5,0),"")</f>
        <v/>
      </c>
      <c r="R16" s="145"/>
      <c r="S16" s="146"/>
      <c r="T16" s="146"/>
      <c r="U16" s="134"/>
      <c r="V16" s="127" t="str">
        <f>IFERROR(SMALL('اختيار المقررات'!$AM$8:$AM$56,'اختيار المقررات'!AN13),"")</f>
        <v/>
      </c>
      <c r="X16" s="127">
        <v>14</v>
      </c>
      <c r="Y16" s="127" t="str">
        <f t="shared" si="0"/>
        <v/>
      </c>
      <c r="Z16" s="127" t="str">
        <f>IF(LEN(D6)&lt;2,B6,"")</f>
        <v/>
      </c>
      <c r="AA16" s="127" t="str">
        <f t="shared" si="1"/>
        <v/>
      </c>
      <c r="AC16" s="130"/>
      <c r="AD16" s="130"/>
      <c r="AE16" s="492" t="str">
        <f t="shared" si="2"/>
        <v/>
      </c>
      <c r="AF16" s="492"/>
      <c r="AG16" s="492"/>
      <c r="AH16" s="130"/>
    </row>
    <row r="17" spans="2:34" ht="15.6" customHeight="1" thickTop="1" thickBot="1" x14ac:dyDescent="0.25">
      <c r="B17" s="142" t="str">
        <f t="shared" si="3"/>
        <v/>
      </c>
      <c r="C17" s="158" t="str">
        <f>IFERROR(VLOOKUP(B17,'اختيار المقررات'!AV10:BQ58,2,0),"")</f>
        <v/>
      </c>
      <c r="D17" s="460" t="str">
        <f>IFERROR(VLOOKUP(B17,'اختيار المقررات'!AV10:BQ58,3,0),"")</f>
        <v/>
      </c>
      <c r="E17" s="460"/>
      <c r="F17" s="460"/>
      <c r="G17" s="460"/>
      <c r="H17" s="143" t="str">
        <f>IFERROR(VLOOKUP(B17,'اختيار المقررات'!AV10:BQ58,4,0),"")</f>
        <v/>
      </c>
      <c r="I17" s="144" t="str">
        <f>IFERROR(VLOOKUP(B17,'اختيار المقررات'!AV10:BQ58,5,0),"")</f>
        <v/>
      </c>
      <c r="J17" s="142" t="str">
        <f t="shared" si="4"/>
        <v/>
      </c>
      <c r="K17" s="158" t="str">
        <f>IFERROR(VLOOKUP(J17,'اختيار المقررات'!AV10:BQ58,2,0),"")</f>
        <v/>
      </c>
      <c r="L17" s="460" t="str">
        <f>IFERROR(VLOOKUP(J17,'اختيار المقررات'!AV10:BQ58,3,0),"")</f>
        <v/>
      </c>
      <c r="M17" s="460"/>
      <c r="N17" s="460"/>
      <c r="O17" s="460"/>
      <c r="P17" s="143" t="str">
        <f>IFERROR(VLOOKUP(J17,'اختيار المقررات'!AV10:BQ58,4,0),"")</f>
        <v/>
      </c>
      <c r="Q17" s="144" t="str">
        <f>IFERROR(VLOOKUP(J17,'اختيار المقررات'!AV10:BQ58,5,0),"")</f>
        <v/>
      </c>
      <c r="R17" s="145"/>
      <c r="S17" s="146"/>
      <c r="T17" s="146"/>
      <c r="U17" s="134"/>
      <c r="V17" s="127" t="str">
        <f>IFERROR(SMALL('اختيار المقررات'!$AM$8:$AM$56,'اختيار المقررات'!AN14),"")</f>
        <v/>
      </c>
      <c r="X17" s="127">
        <v>15</v>
      </c>
      <c r="Y17" s="127" t="e">
        <f t="shared" si="0"/>
        <v>#N/A</v>
      </c>
      <c r="Z17" s="127" t="e">
        <f>IF(LEN(H6)&lt;2,F6,"")</f>
        <v>#N/A</v>
      </c>
      <c r="AA17" s="127" t="str">
        <f t="shared" si="1"/>
        <v/>
      </c>
      <c r="AC17" s="130"/>
      <c r="AD17" s="130"/>
      <c r="AE17" s="492" t="str">
        <f t="shared" si="2"/>
        <v/>
      </c>
      <c r="AF17" s="492"/>
      <c r="AG17" s="492"/>
      <c r="AH17" s="130"/>
    </row>
    <row r="18" spans="2:34" ht="15.6" customHeight="1" thickTop="1" thickBot="1" x14ac:dyDescent="0.25">
      <c r="B18" s="142" t="str">
        <f t="shared" si="3"/>
        <v/>
      </c>
      <c r="C18" s="158" t="str">
        <f>IFERROR(VLOOKUP(B18,'اختيار المقررات'!AV11:BQ59,2,0),"")</f>
        <v/>
      </c>
      <c r="D18" s="460" t="str">
        <f>IFERROR(VLOOKUP(B18,'اختيار المقررات'!AV11:BQ59,3,0),"")</f>
        <v/>
      </c>
      <c r="E18" s="460"/>
      <c r="F18" s="460"/>
      <c r="G18" s="460"/>
      <c r="H18" s="143" t="str">
        <f>IFERROR(VLOOKUP(B18,'اختيار المقررات'!AV11:BQ59,4,0),"")</f>
        <v/>
      </c>
      <c r="I18" s="144" t="str">
        <f>IFERROR(VLOOKUP(B18,'اختيار المقررات'!AV11:BQ59,5,0),"")</f>
        <v/>
      </c>
      <c r="J18" s="142" t="str">
        <f t="shared" si="4"/>
        <v/>
      </c>
      <c r="K18" s="158" t="str">
        <f>IFERROR(VLOOKUP(J18,'اختيار المقررات'!AV11:BQ59,2,0),"")</f>
        <v/>
      </c>
      <c r="L18" s="460" t="str">
        <f>IFERROR(VLOOKUP(J18,'اختيار المقررات'!AV11:BQ59,3,0),"")</f>
        <v/>
      </c>
      <c r="M18" s="460"/>
      <c r="N18" s="460"/>
      <c r="O18" s="460"/>
      <c r="P18" s="143" t="str">
        <f>IFERROR(VLOOKUP(J18,'اختيار المقررات'!AV11:BQ59,4,0),"")</f>
        <v/>
      </c>
      <c r="Q18" s="144" t="str">
        <f>IFERROR(VLOOKUP(J18,'اختيار المقررات'!AV11:BQ59,5,0),"")</f>
        <v/>
      </c>
      <c r="R18" s="145"/>
      <c r="S18" s="146"/>
      <c r="T18" s="146"/>
      <c r="U18" s="134"/>
      <c r="V18" s="127" t="str">
        <f>IFERROR(SMALL('اختيار المقررات'!$AM$8:$AM$56,'اختيار المقررات'!AN15),"")</f>
        <v/>
      </c>
      <c r="X18" s="127">
        <v>16</v>
      </c>
      <c r="Y18" s="127" t="e">
        <f t="shared" si="0"/>
        <v>#N/A</v>
      </c>
      <c r="Z18" s="127" t="e">
        <f>IF(LEN(K6)&lt;2,J6,"")</f>
        <v>#N/A</v>
      </c>
      <c r="AA18" s="127" t="str">
        <f t="shared" si="1"/>
        <v/>
      </c>
      <c r="AC18" s="130"/>
      <c r="AD18" s="130"/>
      <c r="AE18" s="492" t="str">
        <f t="shared" si="2"/>
        <v/>
      </c>
      <c r="AF18" s="492"/>
      <c r="AG18" s="492"/>
      <c r="AH18" s="130"/>
    </row>
    <row r="19" spans="2:34" ht="15.6" customHeight="1" thickTop="1" thickBot="1" x14ac:dyDescent="0.25">
      <c r="B19" s="500" t="e">
        <f>'إدخال البيانات'!A2</f>
        <v>#N/A</v>
      </c>
      <c r="C19" s="500"/>
      <c r="D19" s="500"/>
      <c r="E19" s="500"/>
      <c r="F19" s="500"/>
      <c r="G19" s="500"/>
      <c r="H19" s="500"/>
      <c r="I19" s="500"/>
      <c r="J19" s="500"/>
      <c r="K19" s="500"/>
      <c r="L19" s="500"/>
      <c r="M19" s="500"/>
      <c r="N19" s="500"/>
      <c r="O19" s="500"/>
      <c r="P19" s="500"/>
      <c r="Q19" s="500"/>
      <c r="R19" s="500"/>
      <c r="S19" s="146"/>
      <c r="T19" s="146"/>
      <c r="U19" s="134"/>
      <c r="V19" s="127" t="str">
        <f>IFERROR(SMALL('اختيار المقررات'!$AM$8:$AM$56,'اختيار المقررات'!AN16),"")</f>
        <v/>
      </c>
      <c r="X19" s="127">
        <v>17</v>
      </c>
      <c r="Y19" s="127" t="e">
        <f t="shared" si="0"/>
        <v>#N/A</v>
      </c>
      <c r="Z19" s="127" t="e">
        <f>IF(LEN(P6)&lt;2,N6,"")</f>
        <v>#N/A</v>
      </c>
      <c r="AA19" s="127" t="str">
        <f t="shared" si="1"/>
        <v/>
      </c>
      <c r="AC19" s="130"/>
      <c r="AD19" s="130"/>
      <c r="AE19" s="492" t="str">
        <f t="shared" si="2"/>
        <v/>
      </c>
      <c r="AF19" s="492"/>
      <c r="AG19" s="492"/>
      <c r="AH19" s="130"/>
    </row>
    <row r="20" spans="2:34" ht="15.6" customHeight="1" thickTop="1" thickBot="1" x14ac:dyDescent="0.25">
      <c r="B20" s="501"/>
      <c r="C20" s="501"/>
      <c r="D20" s="501"/>
      <c r="E20" s="501"/>
      <c r="F20" s="501"/>
      <c r="G20" s="501"/>
      <c r="H20" s="501"/>
      <c r="I20" s="501"/>
      <c r="J20" s="501"/>
      <c r="K20" s="501"/>
      <c r="L20" s="501"/>
      <c r="M20" s="501"/>
      <c r="N20" s="501"/>
      <c r="O20" s="501"/>
      <c r="P20" s="501"/>
      <c r="Q20" s="501"/>
      <c r="R20" s="501"/>
      <c r="S20" s="146"/>
      <c r="T20" s="146"/>
      <c r="U20" s="134"/>
      <c r="V20" s="127" t="str">
        <f>IFERROR(SMALL('اختيار المقررات'!$AM$8:$AM$56,'اختيار المقررات'!AN17),"")</f>
        <v/>
      </c>
      <c r="X20" s="127">
        <v>18</v>
      </c>
      <c r="Y20" s="127">
        <f t="shared" si="0"/>
        <v>18</v>
      </c>
      <c r="Z20" s="127" t="str">
        <f>IF(LEN(D7)&lt;2,B7,"")</f>
        <v>الموبايل:</v>
      </c>
      <c r="AA20" s="127" t="str">
        <f t="shared" si="1"/>
        <v/>
      </c>
      <c r="AC20" s="130"/>
      <c r="AD20" s="130"/>
      <c r="AE20" s="492" t="str">
        <f t="shared" si="2"/>
        <v/>
      </c>
      <c r="AF20" s="492"/>
      <c r="AG20" s="492"/>
      <c r="AH20" s="130"/>
    </row>
    <row r="21" spans="2:34" ht="15.6" customHeight="1" thickTop="1" thickBot="1" x14ac:dyDescent="0.25">
      <c r="B21" s="502" t="s">
        <v>196</v>
      </c>
      <c r="C21" s="503"/>
      <c r="D21" s="503"/>
      <c r="E21" s="503"/>
      <c r="F21" s="121">
        <f>'اختيار المقررات'!AE25</f>
        <v>0</v>
      </c>
      <c r="G21" s="503" t="s">
        <v>197</v>
      </c>
      <c r="H21" s="503"/>
      <c r="I21" s="503"/>
      <c r="J21" s="503"/>
      <c r="K21" s="505">
        <f>'اختيار المقررات'!AE26</f>
        <v>0</v>
      </c>
      <c r="L21" s="505"/>
      <c r="M21" s="503" t="e">
        <f>'اختيار المقررات'!Z27</f>
        <v>#N/A</v>
      </c>
      <c r="N21" s="503"/>
      <c r="O21" s="503"/>
      <c r="P21" s="503"/>
      <c r="Q21" s="505" t="e">
        <f>'اختيار المقررات'!AE27</f>
        <v>#N/A</v>
      </c>
      <c r="R21" s="525"/>
      <c r="S21" s="147"/>
      <c r="V21" s="127" t="str">
        <f>IFERROR(SMALL('اختيار المقررات'!$AM$8:$AM$56,'اختيار المقررات'!AN18),"")</f>
        <v/>
      </c>
      <c r="X21" s="127">
        <v>19</v>
      </c>
      <c r="Y21" s="127">
        <f t="shared" si="0"/>
        <v>19</v>
      </c>
      <c r="Z21" s="127" t="str">
        <f>IF(LEN(H7)&lt;2,F7,"")</f>
        <v>الهاتف:</v>
      </c>
      <c r="AA21" s="127" t="str">
        <f t="shared" si="1"/>
        <v/>
      </c>
      <c r="AC21" s="130"/>
      <c r="AD21" s="130"/>
      <c r="AE21" s="492" t="str">
        <f t="shared" si="2"/>
        <v/>
      </c>
      <c r="AF21" s="492"/>
      <c r="AG21" s="492"/>
      <c r="AH21" s="130"/>
    </row>
    <row r="22" spans="2:34" ht="15.6" customHeight="1" thickTop="1" x14ac:dyDescent="0.2">
      <c r="B22" s="451" t="s">
        <v>191</v>
      </c>
      <c r="C22" s="452"/>
      <c r="D22" s="452"/>
      <c r="E22" s="453">
        <f>'اختيار المقررات'!G5</f>
        <v>0</v>
      </c>
      <c r="F22" s="453"/>
      <c r="G22" s="453"/>
      <c r="H22" s="453"/>
      <c r="I22" s="454"/>
      <c r="J22" s="102" t="s">
        <v>58</v>
      </c>
      <c r="K22" s="455" t="e">
        <f>'اختيار المقررات'!R5</f>
        <v>#N/A</v>
      </c>
      <c r="L22" s="455"/>
      <c r="M22" s="122" t="s">
        <v>0</v>
      </c>
      <c r="N22" s="504" t="e">
        <f>'اختيار المقررات'!X5</f>
        <v>#N/A</v>
      </c>
      <c r="O22" s="504"/>
      <c r="P22" s="456"/>
      <c r="Q22" s="456"/>
      <c r="R22" s="457"/>
      <c r="V22" s="127" t="str">
        <f>IFERROR(SMALL('اختيار المقررات'!$AM$8:$AM$56,'اختيار المقررات'!AN19),"")</f>
        <v/>
      </c>
      <c r="X22" s="127">
        <v>20</v>
      </c>
      <c r="Y22" s="127">
        <f t="shared" si="0"/>
        <v>20</v>
      </c>
      <c r="Z22" s="127" t="str">
        <f>IF(LEN(K7)&lt;2,J7,"")</f>
        <v>العنوان :</v>
      </c>
      <c r="AC22" s="130"/>
      <c r="AD22" s="130"/>
      <c r="AE22" s="492" t="str">
        <f t="shared" si="2"/>
        <v/>
      </c>
      <c r="AF22" s="492"/>
      <c r="AG22" s="492"/>
      <c r="AH22" s="130"/>
    </row>
    <row r="23" spans="2:34" ht="15.6" customHeight="1" x14ac:dyDescent="0.2">
      <c r="B23" s="526" t="s">
        <v>195</v>
      </c>
      <c r="C23" s="527"/>
      <c r="D23" s="527"/>
      <c r="E23" s="528" t="e">
        <f>'اختيار المقررات'!O25</f>
        <v>#N/A</v>
      </c>
      <c r="F23" s="528"/>
      <c r="G23" s="529"/>
      <c r="H23" s="507" t="s">
        <v>625</v>
      </c>
      <c r="I23" s="508"/>
      <c r="J23" s="509" t="e">
        <f>'اختيار المقررات'!W25</f>
        <v>#N/A</v>
      </c>
      <c r="K23" s="509"/>
      <c r="L23" s="510"/>
      <c r="M23" s="499" t="s">
        <v>555</v>
      </c>
      <c r="N23" s="499"/>
      <c r="O23" s="499" t="s">
        <v>556</v>
      </c>
      <c r="P23" s="499"/>
      <c r="Q23" s="499" t="s">
        <v>572</v>
      </c>
      <c r="R23" s="499"/>
      <c r="V23" s="127" t="str">
        <f>IFERROR(SMALL('اختيار المقررات'!$AM$8:$AM$56,'اختيار المقررات'!AN20),"")</f>
        <v/>
      </c>
    </row>
    <row r="24" spans="2:34" ht="15.6" customHeight="1" x14ac:dyDescent="0.2">
      <c r="B24" s="526" t="s">
        <v>557</v>
      </c>
      <c r="C24" s="527"/>
      <c r="D24" s="527"/>
      <c r="E24" s="513" t="e">
        <f>'اختيار المقررات'!O27</f>
        <v>#N/A</v>
      </c>
      <c r="F24" s="513"/>
      <c r="G24" s="514"/>
      <c r="H24" s="511" t="s">
        <v>25</v>
      </c>
      <c r="I24" s="512"/>
      <c r="J24" s="513" t="e">
        <f>'اختيار المقررات'!O26</f>
        <v>#N/A</v>
      </c>
      <c r="K24" s="513"/>
      <c r="L24" s="514"/>
      <c r="M24" s="499"/>
      <c r="N24" s="499"/>
      <c r="O24" s="499"/>
      <c r="P24" s="499"/>
      <c r="Q24" s="499"/>
      <c r="R24" s="499"/>
      <c r="V24" s="127" t="str">
        <f>IFERROR(SMALL('اختيار المقررات'!$AM$8:$AM$56,'اختيار المقررات'!AN21),"")</f>
        <v/>
      </c>
    </row>
    <row r="25" spans="2:34" ht="15.6" customHeight="1" x14ac:dyDescent="0.2">
      <c r="B25" s="526" t="s">
        <v>551</v>
      </c>
      <c r="C25" s="527"/>
      <c r="D25" s="527"/>
      <c r="E25" s="513" t="e">
        <f>'اختيار المقررات'!O28</f>
        <v>#N/A</v>
      </c>
      <c r="F25" s="513"/>
      <c r="G25" s="514"/>
      <c r="H25" s="515" t="s">
        <v>20</v>
      </c>
      <c r="I25" s="516"/>
      <c r="J25" s="455" t="str">
        <f>'اختيار المقررات'!W28</f>
        <v>لا</v>
      </c>
      <c r="K25" s="455"/>
      <c r="L25" s="538"/>
      <c r="M25" s="499"/>
      <c r="N25" s="499"/>
      <c r="O25" s="499"/>
      <c r="P25" s="499"/>
      <c r="Q25" s="499"/>
      <c r="R25" s="499"/>
    </row>
    <row r="26" spans="2:34" ht="15.6" customHeight="1" x14ac:dyDescent="0.2">
      <c r="B26" s="547" t="s">
        <v>23</v>
      </c>
      <c r="C26" s="548"/>
      <c r="D26" s="548"/>
      <c r="E26" s="539" t="e">
        <f>IF(AJ1&gt;0,"",'اختيار المقررات'!O29)</f>
        <v>#N/A</v>
      </c>
      <c r="F26" s="539"/>
      <c r="G26" s="539"/>
      <c r="H26" s="539"/>
      <c r="I26" s="539"/>
      <c r="J26" s="539"/>
      <c r="K26" s="539"/>
      <c r="L26" s="540"/>
      <c r="M26" s="499"/>
      <c r="N26" s="499"/>
      <c r="O26" s="499"/>
      <c r="P26" s="499"/>
      <c r="Q26" s="499"/>
      <c r="R26" s="499"/>
    </row>
    <row r="27" spans="2:34" ht="15.6" customHeight="1" x14ac:dyDescent="0.2">
      <c r="B27" s="517" t="str">
        <f>'اختيار المقررات'!D25</f>
        <v>منقطع عن التسجيل في</v>
      </c>
      <c r="C27" s="518"/>
      <c r="D27" s="518"/>
      <c r="E27" s="518"/>
      <c r="F27" s="518"/>
      <c r="G27" s="518"/>
      <c r="H27" s="518"/>
      <c r="I27" s="518"/>
      <c r="J27" s="518"/>
      <c r="K27" s="518"/>
      <c r="L27" s="519"/>
      <c r="M27" s="499"/>
      <c r="N27" s="499"/>
      <c r="O27" s="499"/>
      <c r="P27" s="499"/>
      <c r="Q27" s="499"/>
      <c r="R27" s="499"/>
    </row>
    <row r="28" spans="2:34" ht="15.6" customHeight="1" x14ac:dyDescent="0.2">
      <c r="B28" s="520" t="str">
        <f>'اختيار المقررات'!D26</f>
        <v/>
      </c>
      <c r="C28" s="521"/>
      <c r="D28" s="521"/>
      <c r="E28" s="521"/>
      <c r="F28" s="521"/>
      <c r="G28" s="521" t="str">
        <f>'اختيار المقررات'!D27</f>
        <v/>
      </c>
      <c r="H28" s="521"/>
      <c r="I28" s="521"/>
      <c r="J28" s="521"/>
      <c r="K28" s="521"/>
      <c r="L28" s="522"/>
      <c r="M28" s="499"/>
      <c r="N28" s="499"/>
      <c r="O28" s="499"/>
      <c r="P28" s="499"/>
      <c r="Q28" s="499"/>
      <c r="R28" s="499"/>
      <c r="V28" s="127" t="str">
        <f>IFERROR(SMALL('اختيار المقررات'!$V$10:$V$30,'اختيار المقررات'!W39),"")</f>
        <v/>
      </c>
    </row>
    <row r="29" spans="2:34" ht="15.6" customHeight="1" x14ac:dyDescent="0.2">
      <c r="B29" s="520" t="str">
        <f>'اختيار المقررات'!D28</f>
        <v/>
      </c>
      <c r="C29" s="521"/>
      <c r="D29" s="521"/>
      <c r="E29" s="521"/>
      <c r="F29" s="521"/>
      <c r="G29" s="521" t="str">
        <f>'اختيار المقررات'!D29</f>
        <v xml:space="preserve"> </v>
      </c>
      <c r="H29" s="521"/>
      <c r="I29" s="521"/>
      <c r="J29" s="521"/>
      <c r="K29" s="521"/>
      <c r="L29" s="522"/>
      <c r="M29" s="499"/>
      <c r="N29" s="499"/>
      <c r="O29" s="499"/>
      <c r="P29" s="499"/>
      <c r="Q29" s="499"/>
      <c r="R29" s="499"/>
      <c r="V29" s="127" t="str">
        <f>IFERROR(SMALL('اختيار المقررات'!$V$10:$V$30,'اختيار المقررات'!W41),"")</f>
        <v/>
      </c>
    </row>
    <row r="30" spans="2:34" ht="15.6" customHeight="1" x14ac:dyDescent="0.2">
      <c r="B30" s="530" t="str">
        <f>'اختيار المقررات'!D30</f>
        <v/>
      </c>
      <c r="C30" s="523"/>
      <c r="D30" s="523"/>
      <c r="E30" s="523"/>
      <c r="F30" s="523"/>
      <c r="G30" s="523" t="str">
        <f>'اختيار المقررات'!D31</f>
        <v/>
      </c>
      <c r="H30" s="523"/>
      <c r="I30" s="523"/>
      <c r="J30" s="523"/>
      <c r="K30" s="523"/>
      <c r="L30" s="524"/>
      <c r="M30" s="499"/>
      <c r="N30" s="499"/>
      <c r="O30" s="499"/>
      <c r="P30" s="499"/>
      <c r="Q30" s="499"/>
      <c r="R30" s="499"/>
      <c r="V30" s="127" t="str">
        <f>IFERROR(SMALL('اختيار المقررات'!$V$10:$V$30,'اختيار المقررات'!W42),"")</f>
        <v/>
      </c>
    </row>
    <row r="31" spans="2:34" ht="15.6" customHeight="1" x14ac:dyDescent="0.2">
      <c r="B31" s="544" t="s">
        <v>573</v>
      </c>
      <c r="C31" s="545"/>
      <c r="D31" s="545"/>
      <c r="E31" s="545"/>
      <c r="F31" s="545"/>
      <c r="G31" s="545"/>
      <c r="H31" s="545"/>
      <c r="I31" s="545"/>
      <c r="J31" s="545"/>
      <c r="K31" s="545"/>
      <c r="L31" s="545"/>
      <c r="M31" s="545"/>
      <c r="N31" s="545"/>
      <c r="O31" s="545"/>
      <c r="P31" s="545"/>
      <c r="Q31" s="545"/>
      <c r="R31" s="546"/>
      <c r="V31" s="127" t="str">
        <f>IFERROR(SMALL('اختيار المقررات'!$V$10:$V$30,'اختيار المقررات'!W30),"")</f>
        <v/>
      </c>
    </row>
    <row r="32" spans="2:34" ht="15.6" customHeight="1" x14ac:dyDescent="0.2">
      <c r="B32" s="506" t="s">
        <v>30</v>
      </c>
      <c r="C32" s="506"/>
      <c r="D32" s="506"/>
      <c r="E32" s="506"/>
      <c r="F32" s="506"/>
      <c r="G32" s="506"/>
      <c r="H32" s="506"/>
      <c r="I32" s="506"/>
      <c r="J32" s="506"/>
      <c r="K32" s="506"/>
      <c r="L32" s="506"/>
      <c r="M32" s="506"/>
      <c r="N32" s="506"/>
      <c r="O32" s="506"/>
      <c r="P32" s="506"/>
      <c r="Q32" s="506"/>
      <c r="R32" s="506"/>
    </row>
    <row r="33" spans="2:18" ht="15.6" customHeight="1" x14ac:dyDescent="0.2">
      <c r="B33" s="531" t="s">
        <v>31</v>
      </c>
      <c r="C33" s="531"/>
      <c r="D33" s="531"/>
      <c r="E33" s="531"/>
      <c r="F33" s="532" t="e">
        <f>IF(AJ1=0,E26,"لم يتم التسجيل")</f>
        <v>#N/A</v>
      </c>
      <c r="G33" s="533"/>
      <c r="H33" s="541" t="str">
        <f>IF(D4="أنثى","ليرة سورية فقط لا غير من الطالبة","ليرة سورية فقط لا غير من الطالب")&amp;" "&amp;H2</f>
        <v xml:space="preserve">ليرة سورية فقط لا غير من الطالب </v>
      </c>
      <c r="I33" s="541"/>
      <c r="J33" s="541"/>
      <c r="K33" s="541"/>
      <c r="L33" s="541"/>
      <c r="M33" s="541"/>
      <c r="N33" s="541"/>
      <c r="O33" s="541"/>
      <c r="P33" s="541"/>
      <c r="Q33" s="541"/>
      <c r="R33" s="541"/>
    </row>
    <row r="34" spans="2:18" ht="15.6" customHeight="1" x14ac:dyDescent="0.2">
      <c r="B34" s="531" t="str">
        <f>IF(D4="أنثى","رقمها الامتحاني","رقمه الامتحاني")</f>
        <v>رقمه الامتحاني</v>
      </c>
      <c r="C34" s="531"/>
      <c r="D34" s="531"/>
      <c r="E34" s="533">
        <f>D2</f>
        <v>0</v>
      </c>
      <c r="F34" s="533"/>
      <c r="G34" s="531" t="s">
        <v>32</v>
      </c>
      <c r="H34" s="531"/>
      <c r="I34" s="531"/>
      <c r="J34" s="531"/>
      <c r="K34" s="531"/>
      <c r="L34" s="531"/>
      <c r="M34" s="531"/>
      <c r="N34" s="531"/>
      <c r="O34" s="531"/>
      <c r="P34" s="531"/>
      <c r="Q34" s="531"/>
      <c r="R34" s="531"/>
    </row>
    <row r="35" spans="2:18" ht="15.6" customHeight="1" x14ac:dyDescent="0.2">
      <c r="B35" s="159"/>
      <c r="C35" s="160"/>
      <c r="D35" s="542"/>
      <c r="E35" s="542"/>
      <c r="F35" s="542"/>
      <c r="G35" s="542"/>
      <c r="H35" s="542"/>
      <c r="I35" s="161"/>
      <c r="J35" s="161"/>
      <c r="K35" s="159"/>
      <c r="L35" s="160"/>
      <c r="M35" s="542"/>
      <c r="N35" s="542"/>
      <c r="O35" s="542"/>
      <c r="P35" s="542"/>
      <c r="Q35" s="161"/>
      <c r="R35" s="161"/>
    </row>
    <row r="36" spans="2:18" ht="24" customHeight="1" x14ac:dyDescent="0.2">
      <c r="B36" s="543" t="s">
        <v>26</v>
      </c>
      <c r="C36" s="543"/>
      <c r="D36" s="543"/>
      <c r="E36" s="543"/>
      <c r="F36" s="543"/>
      <c r="G36" s="543"/>
      <c r="H36" s="543"/>
      <c r="I36" s="543"/>
      <c r="J36" s="543"/>
      <c r="K36" s="543"/>
      <c r="L36" s="543"/>
      <c r="M36" s="543"/>
      <c r="N36" s="543"/>
      <c r="O36" s="543"/>
      <c r="P36" s="543"/>
      <c r="Q36" s="543"/>
      <c r="R36" s="543"/>
    </row>
    <row r="37" spans="2:18" ht="24" customHeight="1" x14ac:dyDescent="0.2">
      <c r="B37" s="506" t="s">
        <v>30</v>
      </c>
      <c r="C37" s="506"/>
      <c r="D37" s="506"/>
      <c r="E37" s="506"/>
      <c r="F37" s="506"/>
      <c r="G37" s="506"/>
      <c r="H37" s="506"/>
      <c r="I37" s="506"/>
      <c r="J37" s="506"/>
      <c r="K37" s="506"/>
      <c r="L37" s="506"/>
      <c r="M37" s="506"/>
      <c r="N37" s="506"/>
      <c r="O37" s="506"/>
      <c r="P37" s="506"/>
      <c r="Q37" s="506"/>
      <c r="R37" s="506"/>
    </row>
    <row r="38" spans="2:18" ht="24" customHeight="1" x14ac:dyDescent="0.2">
      <c r="B38" s="531" t="s">
        <v>31</v>
      </c>
      <c r="C38" s="531"/>
      <c r="D38" s="531"/>
      <c r="E38" s="531"/>
      <c r="F38" s="532" t="e">
        <f>IF(AJ1&lt;&gt;0,F33,'اختيار المقررات'!AD29)</f>
        <v>#N/A</v>
      </c>
      <c r="G38" s="533"/>
      <c r="H38" s="534" t="str">
        <f>H33</f>
        <v xml:space="preserve">ليرة سورية فقط لا غير من الطالب </v>
      </c>
      <c r="I38" s="534"/>
      <c r="J38" s="534"/>
      <c r="K38" s="534"/>
      <c r="L38" s="534"/>
      <c r="M38" s="534"/>
      <c r="N38" s="534"/>
      <c r="O38" s="534"/>
      <c r="P38" s="534"/>
      <c r="Q38" s="534"/>
      <c r="R38" s="534"/>
    </row>
    <row r="39" spans="2:18" ht="24" customHeight="1" x14ac:dyDescent="0.25">
      <c r="B39" s="535" t="str">
        <f>B34</f>
        <v>رقمه الامتحاني</v>
      </c>
      <c r="C39" s="535"/>
      <c r="D39" s="535"/>
      <c r="E39" s="536">
        <f>E34</f>
        <v>0</v>
      </c>
      <c r="F39" s="536"/>
      <c r="G39" s="537" t="str">
        <f>G34</f>
        <v xml:space="preserve">وتحويله إلى حساب التعليم المفتوح رقم ck1-10173186 وتسليم إشعار القبض إلى صاحب العلاقة  </v>
      </c>
      <c r="H39" s="537"/>
      <c r="I39" s="537"/>
      <c r="J39" s="537"/>
      <c r="K39" s="537"/>
      <c r="L39" s="537"/>
      <c r="M39" s="537"/>
      <c r="N39" s="537"/>
      <c r="O39" s="537"/>
      <c r="P39" s="537"/>
      <c r="Q39" s="537"/>
      <c r="R39" s="537"/>
    </row>
    <row r="40" spans="2:18" ht="15.75" customHeight="1" x14ac:dyDescent="0.2"/>
    <row r="41" spans="2:18" ht="22.5" customHeight="1" x14ac:dyDescent="0.2"/>
    <row r="42" spans="2:18" ht="22.5" customHeight="1" x14ac:dyDescent="0.2">
      <c r="C42" s="148"/>
      <c r="D42" s="148"/>
      <c r="E42" s="148"/>
      <c r="F42" s="148"/>
      <c r="G42" s="148"/>
    </row>
    <row r="43" spans="2:18" ht="26.25" customHeight="1" x14ac:dyDescent="0.2">
      <c r="C43" s="148"/>
      <c r="D43" s="148"/>
      <c r="E43" s="148"/>
      <c r="F43" s="148"/>
      <c r="G43" s="148"/>
      <c r="H43" s="149"/>
      <c r="I43" s="149"/>
      <c r="J43" s="149"/>
      <c r="K43" s="149"/>
      <c r="L43" s="149"/>
      <c r="M43" s="149"/>
      <c r="N43" s="149"/>
      <c r="O43" s="149"/>
      <c r="P43" s="149"/>
      <c r="Q43" s="149"/>
      <c r="R43" s="149"/>
    </row>
    <row r="44" spans="2:18" x14ac:dyDescent="0.2">
      <c r="C44" s="148"/>
      <c r="D44" s="148"/>
      <c r="E44" s="148"/>
      <c r="F44" s="148"/>
      <c r="G44" s="148"/>
      <c r="H44" s="149"/>
      <c r="I44" s="149"/>
      <c r="J44" s="149"/>
      <c r="K44" s="149"/>
      <c r="L44" s="149"/>
      <c r="M44" s="149"/>
      <c r="N44" s="149"/>
      <c r="O44" s="149"/>
      <c r="P44" s="149"/>
      <c r="Q44" s="149"/>
      <c r="R44" s="149"/>
    </row>
  </sheetData>
  <sheetProtection algorithmName="SHA-512" hashValue="+fEZ/R7ovBNhsHLleGRiev9ExvQa7eIGb2kJUNKEKDQlk+qGmLPovxzCbRYEk3Lf6YXltLdEkp92RsjIfII4Dw==" saltValue="zxZfS3IiN8tbNdtNphxdpg==" spinCount="100000" sheet="1" selectLockedCells="1" selectUnlockedCells="1"/>
  <mergeCells count="133">
    <mergeCell ref="B33:E33"/>
    <mergeCell ref="B24:D24"/>
    <mergeCell ref="E24:G24"/>
    <mergeCell ref="B25:D25"/>
    <mergeCell ref="B38:E38"/>
    <mergeCell ref="F38:G38"/>
    <mergeCell ref="H38:R38"/>
    <mergeCell ref="B39:D39"/>
    <mergeCell ref="E39:F39"/>
    <mergeCell ref="G39:R39"/>
    <mergeCell ref="J25:L25"/>
    <mergeCell ref="E26:L26"/>
    <mergeCell ref="F33:G33"/>
    <mergeCell ref="H33:R33"/>
    <mergeCell ref="B34:D34"/>
    <mergeCell ref="E34:F34"/>
    <mergeCell ref="G34:R34"/>
    <mergeCell ref="D35:H35"/>
    <mergeCell ref="M35:P35"/>
    <mergeCell ref="B36:R36"/>
    <mergeCell ref="B37:R37"/>
    <mergeCell ref="B31:R31"/>
    <mergeCell ref="E25:G25"/>
    <mergeCell ref="B26:D26"/>
    <mergeCell ref="B32:R32"/>
    <mergeCell ref="AE17:AG17"/>
    <mergeCell ref="AE18:AG18"/>
    <mergeCell ref="AE19:AG19"/>
    <mergeCell ref="AE20:AG20"/>
    <mergeCell ref="AE21:AG21"/>
    <mergeCell ref="AE22:AG22"/>
    <mergeCell ref="H23:I23"/>
    <mergeCell ref="J23:L23"/>
    <mergeCell ref="M23:N30"/>
    <mergeCell ref="H24:I24"/>
    <mergeCell ref="J24:L24"/>
    <mergeCell ref="H25:I25"/>
    <mergeCell ref="B27:L27"/>
    <mergeCell ref="B28:F28"/>
    <mergeCell ref="G28:L28"/>
    <mergeCell ref="G29:L29"/>
    <mergeCell ref="G30:L30"/>
    <mergeCell ref="Q21:R21"/>
    <mergeCell ref="B23:D23"/>
    <mergeCell ref="E23:G23"/>
    <mergeCell ref="B29:F29"/>
    <mergeCell ref="B30:F30"/>
    <mergeCell ref="O23:P30"/>
    <mergeCell ref="Q23:R30"/>
    <mergeCell ref="AE8:AG8"/>
    <mergeCell ref="AE9:AG9"/>
    <mergeCell ref="AE10:AG10"/>
    <mergeCell ref="AE11:AG11"/>
    <mergeCell ref="AE12:AG12"/>
    <mergeCell ref="AE13:AG13"/>
    <mergeCell ref="AE14:AG14"/>
    <mergeCell ref="AE15:AG15"/>
    <mergeCell ref="AE16:AG16"/>
    <mergeCell ref="B19:R20"/>
    <mergeCell ref="D17:G17"/>
    <mergeCell ref="L17:O17"/>
    <mergeCell ref="D12:G12"/>
    <mergeCell ref="L12:O12"/>
    <mergeCell ref="D16:G16"/>
    <mergeCell ref="L16:O16"/>
    <mergeCell ref="D18:G18"/>
    <mergeCell ref="L18:O18"/>
    <mergeCell ref="B21:E21"/>
    <mergeCell ref="N22:O22"/>
    <mergeCell ref="G21:J21"/>
    <mergeCell ref="K21:L21"/>
    <mergeCell ref="M21:P21"/>
    <mergeCell ref="AD1:AH2"/>
    <mergeCell ref="AE3:AG3"/>
    <mergeCell ref="AE4:AG4"/>
    <mergeCell ref="AE5:AG5"/>
    <mergeCell ref="AE6:AG6"/>
    <mergeCell ref="AE7:AG7"/>
    <mergeCell ref="D6:E6"/>
    <mergeCell ref="F6:G6"/>
    <mergeCell ref="H6:I6"/>
    <mergeCell ref="K6:M6"/>
    <mergeCell ref="D4:E4"/>
    <mergeCell ref="F4:G4"/>
    <mergeCell ref="H4:I4"/>
    <mergeCell ref="K4:M4"/>
    <mergeCell ref="D5:E5"/>
    <mergeCell ref="B1:E1"/>
    <mergeCell ref="B2:C2"/>
    <mergeCell ref="D2:E2"/>
    <mergeCell ref="F2:G2"/>
    <mergeCell ref="H2:J2"/>
    <mergeCell ref="M2:N2"/>
    <mergeCell ref="B3:C3"/>
    <mergeCell ref="D3:E3"/>
    <mergeCell ref="N3:P3"/>
    <mergeCell ref="F1:R1"/>
    <mergeCell ref="D14:G14"/>
    <mergeCell ref="L14:O14"/>
    <mergeCell ref="N5:O5"/>
    <mergeCell ref="N6:O6"/>
    <mergeCell ref="P2:R2"/>
    <mergeCell ref="F3:G3"/>
    <mergeCell ref="H3:I3"/>
    <mergeCell ref="B8:R10"/>
    <mergeCell ref="B5:C5"/>
    <mergeCell ref="P6:R6"/>
    <mergeCell ref="B7:C7"/>
    <mergeCell ref="B6:C6"/>
    <mergeCell ref="P5:R5"/>
    <mergeCell ref="D7:E7"/>
    <mergeCell ref="F7:G7"/>
    <mergeCell ref="H7:I7"/>
    <mergeCell ref="K7:R7"/>
    <mergeCell ref="K2:L2"/>
    <mergeCell ref="Q3:R3"/>
    <mergeCell ref="J3:L3"/>
    <mergeCell ref="B4:C4"/>
    <mergeCell ref="N4:P4"/>
    <mergeCell ref="Q4:R4"/>
    <mergeCell ref="B22:D22"/>
    <mergeCell ref="E22:I22"/>
    <mergeCell ref="K22:L22"/>
    <mergeCell ref="P22:R22"/>
    <mergeCell ref="F5:G5"/>
    <mergeCell ref="H5:I5"/>
    <mergeCell ref="K5:M5"/>
    <mergeCell ref="D13:G13"/>
    <mergeCell ref="L13:O13"/>
    <mergeCell ref="D11:G11"/>
    <mergeCell ref="L11:O11"/>
    <mergeCell ref="D15:G15"/>
    <mergeCell ref="L15:O15"/>
  </mergeCells>
  <conditionalFormatting sqref="B32:R32">
    <cfRule type="expression" dxfId="128" priority="2">
      <formula>$K$25="لا"</formula>
    </cfRule>
  </conditionalFormatting>
  <conditionalFormatting sqref="B35:R35">
    <cfRule type="expression" dxfId="127" priority="3">
      <formula>#REF!="لا"</formula>
    </cfRule>
  </conditionalFormatting>
  <conditionalFormatting sqref="B36:R37 B38:E38 H38 B39:R39">
    <cfRule type="expression" dxfId="126" priority="4">
      <formula>$K$25="لا"</formula>
    </cfRule>
  </conditionalFormatting>
  <conditionalFormatting sqref="B36:R37 B38:E38 H38:R38 B39:R39">
    <cfRule type="expression" dxfId="125" priority="1">
      <formula>$J$25="لا"</formula>
    </cfRule>
  </conditionalFormatting>
  <conditionalFormatting sqref="C13:I18">
    <cfRule type="expression" dxfId="124" priority="29">
      <formula>$C$13=""</formula>
    </cfRule>
  </conditionalFormatting>
  <conditionalFormatting sqref="C14:I18">
    <cfRule type="expression" dxfId="123" priority="28">
      <formula>$C$14=""</formula>
    </cfRule>
  </conditionalFormatting>
  <conditionalFormatting sqref="C15:I18">
    <cfRule type="expression" dxfId="122" priority="27">
      <formula>$C$15=""</formula>
    </cfRule>
  </conditionalFormatting>
  <conditionalFormatting sqref="C16:I18">
    <cfRule type="expression" dxfId="121" priority="26">
      <formula>$C$16=""</formula>
    </cfRule>
  </conditionalFormatting>
  <conditionalFormatting sqref="C17:I18">
    <cfRule type="expression" dxfId="120" priority="25">
      <formula>$C$17=""</formula>
    </cfRule>
  </conditionalFormatting>
  <conditionalFormatting sqref="C18:I18">
    <cfRule type="expression" dxfId="119" priority="24">
      <formula>$C$18=""</formula>
    </cfRule>
  </conditionalFormatting>
  <conditionalFormatting sqref="C11:Q18">
    <cfRule type="expression" dxfId="118" priority="30">
      <formula>$C$12=""</formula>
    </cfRule>
  </conditionalFormatting>
  <conditionalFormatting sqref="C43:R44">
    <cfRule type="expression" dxfId="117" priority="5">
      <formula>$K$26="لا"</formula>
    </cfRule>
  </conditionalFormatting>
  <conditionalFormatting sqref="K11:Q18">
    <cfRule type="expression" dxfId="116" priority="22">
      <formula>$K$12=""</formula>
    </cfRule>
  </conditionalFormatting>
  <conditionalFormatting sqref="K13:Q18">
    <cfRule type="expression" dxfId="115" priority="21">
      <formula>$K$13=""</formula>
    </cfRule>
  </conditionalFormatting>
  <conditionalFormatting sqref="K14:Q18">
    <cfRule type="expression" dxfId="114" priority="20">
      <formula>$K$14=""</formula>
    </cfRule>
  </conditionalFormatting>
  <conditionalFormatting sqref="K15:Q18">
    <cfRule type="expression" dxfId="113" priority="19">
      <formula>$K$15=""</formula>
    </cfRule>
  </conditionalFormatting>
  <conditionalFormatting sqref="K16:Q18">
    <cfRule type="expression" dxfId="112" priority="18">
      <formula>$K$16=""</formula>
    </cfRule>
  </conditionalFormatting>
  <conditionalFormatting sqref="K17:Q18">
    <cfRule type="expression" dxfId="111" priority="17">
      <formula>$K$17=""</formula>
    </cfRule>
  </conditionalFormatting>
  <conditionalFormatting sqref="K18:Q18">
    <cfRule type="expression" dxfId="110" priority="16">
      <formula>$K$18=""</formula>
    </cfRule>
  </conditionalFormatting>
  <conditionalFormatting sqref="AC1">
    <cfRule type="expression" dxfId="109" priority="7">
      <formula>AC1&lt;&gt;""</formula>
    </cfRule>
  </conditionalFormatting>
  <conditionalFormatting sqref="AD1:AH2">
    <cfRule type="expression" dxfId="108" priority="6">
      <formula>$AD$1&lt;&gt;""</formula>
    </cfRule>
  </conditionalFormatting>
  <conditionalFormatting sqref="AE3:AE22">
    <cfRule type="expression" dxfId="107" priority="8">
      <formula>AE3&lt;&gt;""</formula>
    </cfRule>
  </conditionalFormatting>
  <printOptions horizontalCentered="1" verticalCentered="1"/>
  <pageMargins left="0.19685039370078741" right="0.19685039370078741" top="0.19685039370078741" bottom="0.19685039370078741" header="0.11811023622047245" footer="0.11811023622047245"/>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DY5"/>
  <sheetViews>
    <sheetView showGridLines="0" rightToLeft="1" zoomScale="98" zoomScaleNormal="98" workbookViewId="0">
      <pane ySplit="4" topLeftCell="A5" activePane="bottomLeft" state="frozen"/>
      <selection pane="bottomLeft" activeCell="E28" sqref="E28"/>
    </sheetView>
  </sheetViews>
  <sheetFormatPr defaultColWidth="9" defaultRowHeight="14.25" x14ac:dyDescent="0.2"/>
  <cols>
    <col min="1" max="1" width="13.875" style="1" customWidth="1"/>
    <col min="2" max="2" width="10.875" style="1" bestFit="1" customWidth="1"/>
    <col min="3" max="4" width="9" style="1"/>
    <col min="5" max="5" width="10.125" style="1" bestFit="1" customWidth="1"/>
    <col min="6" max="6" width="11.125" style="213" bestFit="1" customWidth="1"/>
    <col min="7" max="7" width="11.125" style="213" customWidth="1"/>
    <col min="8" max="8" width="13.125" style="1" customWidth="1"/>
    <col min="9" max="9" width="10.125" style="1" bestFit="1" customWidth="1"/>
    <col min="10" max="10" width="11.75" style="1" bestFit="1" customWidth="1"/>
    <col min="11" max="11" width="21.875" style="1" customWidth="1"/>
    <col min="12" max="12" width="24.125" style="1" customWidth="1"/>
    <col min="13" max="13" width="17.75" style="1" customWidth="1"/>
    <col min="14" max="14" width="20.125" style="1" customWidth="1"/>
    <col min="15" max="15" width="31.75" style="1" customWidth="1"/>
    <col min="16" max="17" width="14.75" style="1" customWidth="1"/>
    <col min="18" max="18" width="19.125" style="1" customWidth="1"/>
    <col min="19" max="19" width="14.125" style="1" customWidth="1"/>
    <col min="20" max="20" width="6.875" style="1" bestFit="1" customWidth="1"/>
    <col min="21" max="48" width="4.125" style="1" customWidth="1"/>
    <col min="49" max="49" width="4" style="1" customWidth="1"/>
    <col min="50" max="99" width="4.125" style="1" customWidth="1"/>
    <col min="100" max="100" width="9.125" style="1" bestFit="1" customWidth="1"/>
    <col min="101" max="101" width="11.125" style="1" bestFit="1" customWidth="1"/>
    <col min="102" max="102" width="9.125" style="1" bestFit="1" customWidth="1"/>
    <col min="103" max="103" width="9.125" style="1" customWidth="1"/>
    <col min="104" max="105" width="9" style="1"/>
    <col min="106" max="106" width="10.125" style="1" bestFit="1" customWidth="1"/>
    <col min="107" max="107" width="10.125" style="1" customWidth="1"/>
    <col min="108" max="108" width="11.125" style="1" bestFit="1" customWidth="1"/>
    <col min="109" max="109" width="10.75" style="1" bestFit="1" customWidth="1"/>
    <col min="110" max="110" width="13.125" style="1" bestFit="1" customWidth="1"/>
    <col min="111" max="111" width="9.125" style="1" bestFit="1" customWidth="1"/>
    <col min="112" max="112" width="9.125" style="1" customWidth="1"/>
    <col min="113" max="113" width="6.125" style="1" bestFit="1" customWidth="1"/>
    <col min="114" max="117" width="9" style="1"/>
    <col min="118" max="118" width="12.125" style="1" bestFit="1" customWidth="1"/>
    <col min="119" max="119" width="13.125" style="1" bestFit="1" customWidth="1"/>
    <col min="120" max="16384" width="9" style="1"/>
  </cols>
  <sheetData>
    <row r="1" spans="1:129" s="182" customFormat="1" ht="18.75" thickBot="1" x14ac:dyDescent="0.25">
      <c r="A1" s="601"/>
      <c r="B1" s="602">
        <v>9999</v>
      </c>
      <c r="C1" s="603" t="s">
        <v>33</v>
      </c>
      <c r="D1" s="603"/>
      <c r="E1" s="603"/>
      <c r="F1" s="603"/>
      <c r="G1" s="603"/>
      <c r="H1" s="603"/>
      <c r="I1" s="603"/>
      <c r="J1" s="603"/>
      <c r="K1" s="604" t="s">
        <v>16</v>
      </c>
      <c r="L1" s="606" t="s">
        <v>186</v>
      </c>
      <c r="M1" s="599" t="s">
        <v>184</v>
      </c>
      <c r="N1" s="599" t="s">
        <v>185</v>
      </c>
      <c r="O1" s="609" t="s">
        <v>55</v>
      </c>
      <c r="P1" s="603" t="s">
        <v>34</v>
      </c>
      <c r="Q1" s="603"/>
      <c r="R1" s="603"/>
      <c r="S1" s="611" t="s">
        <v>9</v>
      </c>
      <c r="T1" s="559" t="s">
        <v>35</v>
      </c>
      <c r="U1" s="560"/>
      <c r="V1" s="560"/>
      <c r="W1" s="560"/>
      <c r="X1" s="560"/>
      <c r="Y1" s="560"/>
      <c r="Z1" s="560"/>
      <c r="AA1" s="560"/>
      <c r="AB1" s="560"/>
      <c r="AC1" s="560"/>
      <c r="AD1" s="560"/>
      <c r="AE1" s="560"/>
      <c r="AF1" s="560"/>
      <c r="AG1" s="560"/>
      <c r="AH1" s="560"/>
      <c r="AI1" s="560"/>
      <c r="AJ1" s="560"/>
      <c r="AK1" s="560"/>
      <c r="AL1" s="560"/>
      <c r="AM1" s="561"/>
      <c r="AN1" s="559" t="s">
        <v>21</v>
      </c>
      <c r="AO1" s="560"/>
      <c r="AP1" s="560"/>
      <c r="AQ1" s="560"/>
      <c r="AR1" s="560"/>
      <c r="AS1" s="560"/>
      <c r="AT1" s="560"/>
      <c r="AU1" s="560"/>
      <c r="AV1" s="560"/>
      <c r="AW1" s="560"/>
      <c r="AX1" s="560"/>
      <c r="AY1" s="560"/>
      <c r="AZ1" s="560"/>
      <c r="BA1" s="560"/>
      <c r="BB1" s="560"/>
      <c r="BC1" s="560"/>
      <c r="BD1" s="560"/>
      <c r="BE1" s="560"/>
      <c r="BF1" s="560"/>
      <c r="BG1" s="561"/>
      <c r="BH1" s="559" t="s">
        <v>36</v>
      </c>
      <c r="BI1" s="560"/>
      <c r="BJ1" s="560"/>
      <c r="BK1" s="560"/>
      <c r="BL1" s="560"/>
      <c r="BM1" s="560"/>
      <c r="BN1" s="560"/>
      <c r="BO1" s="560"/>
      <c r="BP1" s="560"/>
      <c r="BQ1" s="560"/>
      <c r="BR1" s="560"/>
      <c r="BS1" s="560"/>
      <c r="BT1" s="560"/>
      <c r="BU1" s="560"/>
      <c r="BV1" s="560"/>
      <c r="BW1" s="560"/>
      <c r="BX1" s="560"/>
      <c r="BY1" s="560"/>
      <c r="BZ1" s="560"/>
      <c r="CA1" s="561"/>
      <c r="CB1" s="559" t="s">
        <v>37</v>
      </c>
      <c r="CC1" s="560"/>
      <c r="CD1" s="560"/>
      <c r="CE1" s="560"/>
      <c r="CF1" s="560"/>
      <c r="CG1" s="560"/>
      <c r="CH1" s="560"/>
      <c r="CI1" s="560"/>
      <c r="CJ1" s="560"/>
      <c r="CK1" s="560"/>
      <c r="CL1" s="560"/>
      <c r="CM1" s="560"/>
      <c r="CN1" s="560"/>
      <c r="CO1" s="560"/>
      <c r="CP1" s="560"/>
      <c r="CQ1" s="560"/>
      <c r="CR1" s="560"/>
      <c r="CS1" s="560"/>
      <c r="CT1" s="560"/>
      <c r="CU1" s="561"/>
      <c r="CV1" s="549" t="s">
        <v>1</v>
      </c>
      <c r="CW1" s="550"/>
      <c r="CX1" s="551"/>
      <c r="CY1" s="551"/>
      <c r="CZ1" s="555" t="s">
        <v>626</v>
      </c>
      <c r="DA1" s="556"/>
      <c r="DB1" s="556"/>
      <c r="DC1" s="556"/>
      <c r="DD1" s="556"/>
      <c r="DE1" s="556"/>
      <c r="DF1" s="556"/>
      <c r="DG1" s="556"/>
      <c r="DH1" s="555" t="s">
        <v>38</v>
      </c>
      <c r="DI1" s="556"/>
      <c r="DJ1" s="556"/>
      <c r="DK1" s="557"/>
      <c r="DL1" s="555" t="s">
        <v>627</v>
      </c>
      <c r="DM1" s="556"/>
      <c r="DN1" s="556"/>
      <c r="DO1" s="557"/>
      <c r="DP1" s="94"/>
      <c r="DQ1" s="94"/>
      <c r="DR1" s="94"/>
      <c r="DS1" s="94"/>
    </row>
    <row r="2" spans="1:129" s="182" customFormat="1" ht="18.75" thickBot="1" x14ac:dyDescent="0.25">
      <c r="A2" s="601"/>
      <c r="B2" s="602"/>
      <c r="C2" s="603"/>
      <c r="D2" s="603"/>
      <c r="E2" s="603"/>
      <c r="F2" s="603"/>
      <c r="G2" s="603"/>
      <c r="H2" s="603"/>
      <c r="I2" s="603"/>
      <c r="J2" s="603"/>
      <c r="K2" s="605"/>
      <c r="L2" s="607"/>
      <c r="M2" s="600"/>
      <c r="N2" s="600"/>
      <c r="O2" s="610"/>
      <c r="P2" s="603"/>
      <c r="Q2" s="603"/>
      <c r="R2" s="603"/>
      <c r="S2" s="611"/>
      <c r="T2" s="594" t="s">
        <v>17</v>
      </c>
      <c r="U2" s="595"/>
      <c r="V2" s="595"/>
      <c r="W2" s="595"/>
      <c r="X2" s="595"/>
      <c r="Y2" s="595"/>
      <c r="Z2" s="595"/>
      <c r="AA2" s="595"/>
      <c r="AB2" s="595"/>
      <c r="AC2" s="596"/>
      <c r="AD2" s="595" t="s">
        <v>18</v>
      </c>
      <c r="AE2" s="595"/>
      <c r="AF2" s="595"/>
      <c r="AG2" s="595"/>
      <c r="AH2" s="595"/>
      <c r="AI2" s="595"/>
      <c r="AJ2" s="595"/>
      <c r="AK2" s="595"/>
      <c r="AL2" s="595"/>
      <c r="AM2" s="597"/>
      <c r="AN2" s="594" t="s">
        <v>17</v>
      </c>
      <c r="AO2" s="595"/>
      <c r="AP2" s="595"/>
      <c r="AQ2" s="595"/>
      <c r="AR2" s="595"/>
      <c r="AS2" s="595"/>
      <c r="AT2" s="595"/>
      <c r="AU2" s="595"/>
      <c r="AV2" s="595"/>
      <c r="AW2" s="596"/>
      <c r="AX2" s="595" t="s">
        <v>18</v>
      </c>
      <c r="AY2" s="595"/>
      <c r="AZ2" s="595"/>
      <c r="BA2" s="595"/>
      <c r="BB2" s="595"/>
      <c r="BC2" s="595"/>
      <c r="BD2" s="595"/>
      <c r="BE2" s="595"/>
      <c r="BF2" s="595"/>
      <c r="BG2" s="597"/>
      <c r="BH2" s="594" t="s">
        <v>17</v>
      </c>
      <c r="BI2" s="595"/>
      <c r="BJ2" s="595"/>
      <c r="BK2" s="595"/>
      <c r="BL2" s="595"/>
      <c r="BM2" s="595"/>
      <c r="BN2" s="595"/>
      <c r="BO2" s="595"/>
      <c r="BP2" s="595"/>
      <c r="BQ2" s="596"/>
      <c r="BR2" s="595" t="s">
        <v>18</v>
      </c>
      <c r="BS2" s="595"/>
      <c r="BT2" s="595"/>
      <c r="BU2" s="595"/>
      <c r="BV2" s="595"/>
      <c r="BW2" s="595"/>
      <c r="BX2" s="595"/>
      <c r="BY2" s="595"/>
      <c r="BZ2" s="595"/>
      <c r="CA2" s="597"/>
      <c r="CB2" s="594" t="s">
        <v>17</v>
      </c>
      <c r="CC2" s="595"/>
      <c r="CD2" s="595"/>
      <c r="CE2" s="595"/>
      <c r="CF2" s="595"/>
      <c r="CG2" s="595"/>
      <c r="CH2" s="595"/>
      <c r="CI2" s="595"/>
      <c r="CJ2" s="595"/>
      <c r="CK2" s="596"/>
      <c r="CL2" s="595" t="s">
        <v>18</v>
      </c>
      <c r="CM2" s="595"/>
      <c r="CN2" s="595"/>
      <c r="CO2" s="595"/>
      <c r="CP2" s="595"/>
      <c r="CQ2" s="595"/>
      <c r="CR2" s="595"/>
      <c r="CS2" s="595"/>
      <c r="CT2" s="595"/>
      <c r="CU2" s="597"/>
      <c r="CV2" s="552"/>
      <c r="CW2" s="553"/>
      <c r="CX2" s="554"/>
      <c r="CY2" s="554"/>
      <c r="CZ2" s="552"/>
      <c r="DA2" s="553"/>
      <c r="DB2" s="553"/>
      <c r="DC2" s="553"/>
      <c r="DD2" s="553"/>
      <c r="DE2" s="553"/>
      <c r="DF2" s="553"/>
      <c r="DG2" s="553"/>
      <c r="DH2" s="552"/>
      <c r="DI2" s="553"/>
      <c r="DJ2" s="553"/>
      <c r="DK2" s="554"/>
      <c r="DL2" s="552"/>
      <c r="DM2" s="553"/>
      <c r="DN2" s="553"/>
      <c r="DO2" s="554"/>
      <c r="DP2" s="94"/>
      <c r="DQ2" s="94"/>
      <c r="DR2" s="94"/>
      <c r="DS2" s="94"/>
    </row>
    <row r="3" spans="1:129" ht="80.25" customHeight="1" thickBot="1" x14ac:dyDescent="0.25">
      <c r="A3" s="183" t="s">
        <v>2</v>
      </c>
      <c r="B3" s="184" t="s">
        <v>39</v>
      </c>
      <c r="C3" s="184" t="s">
        <v>40</v>
      </c>
      <c r="D3" s="184" t="s">
        <v>41</v>
      </c>
      <c r="E3" s="184" t="s">
        <v>6</v>
      </c>
      <c r="F3" s="185" t="s">
        <v>7</v>
      </c>
      <c r="G3" s="185" t="s">
        <v>322</v>
      </c>
      <c r="H3" s="184" t="s">
        <v>52</v>
      </c>
      <c r="I3" s="184" t="s">
        <v>11</v>
      </c>
      <c r="J3" s="184" t="s">
        <v>10</v>
      </c>
      <c r="K3" s="605"/>
      <c r="L3" s="607"/>
      <c r="M3" s="600"/>
      <c r="N3" s="600"/>
      <c r="O3" s="610"/>
      <c r="P3" s="613" t="s">
        <v>27</v>
      </c>
      <c r="Q3" s="613" t="s">
        <v>42</v>
      </c>
      <c r="R3" s="615" t="s">
        <v>14</v>
      </c>
      <c r="S3" s="611"/>
      <c r="T3" s="580" t="s">
        <v>1250</v>
      </c>
      <c r="U3" s="563"/>
      <c r="V3" s="564" t="s">
        <v>1251</v>
      </c>
      <c r="W3" s="563"/>
      <c r="X3" s="564" t="s">
        <v>1252</v>
      </c>
      <c r="Y3" s="563"/>
      <c r="Z3" s="564" t="s">
        <v>1213</v>
      </c>
      <c r="AA3" s="563"/>
      <c r="AB3" s="564" t="s">
        <v>1253</v>
      </c>
      <c r="AC3" s="598"/>
      <c r="AD3" s="562" t="s">
        <v>1215</v>
      </c>
      <c r="AE3" s="563"/>
      <c r="AF3" s="564" t="s">
        <v>1254</v>
      </c>
      <c r="AG3" s="563"/>
      <c r="AH3" s="564" t="s">
        <v>1255</v>
      </c>
      <c r="AI3" s="563"/>
      <c r="AJ3" s="564" t="s">
        <v>1218</v>
      </c>
      <c r="AK3" s="563"/>
      <c r="AL3" s="564" t="s">
        <v>1253</v>
      </c>
      <c r="AM3" s="565"/>
      <c r="AN3" s="580" t="s">
        <v>1220</v>
      </c>
      <c r="AO3" s="563"/>
      <c r="AP3" s="564" t="s">
        <v>1256</v>
      </c>
      <c r="AQ3" s="563"/>
      <c r="AR3" s="564" t="s">
        <v>1257</v>
      </c>
      <c r="AS3" s="563"/>
      <c r="AT3" s="564" t="s">
        <v>1258</v>
      </c>
      <c r="AU3" s="563"/>
      <c r="AV3" s="564" t="s">
        <v>1224</v>
      </c>
      <c r="AW3" s="598"/>
      <c r="AX3" s="562" t="s">
        <v>1259</v>
      </c>
      <c r="AY3" s="563"/>
      <c r="AZ3" s="564" t="s">
        <v>1226</v>
      </c>
      <c r="BA3" s="563"/>
      <c r="BB3" s="564" t="s">
        <v>1227</v>
      </c>
      <c r="BC3" s="563"/>
      <c r="BD3" s="564" t="s">
        <v>1260</v>
      </c>
      <c r="BE3" s="563"/>
      <c r="BF3" s="564" t="s">
        <v>1229</v>
      </c>
      <c r="BG3" s="565"/>
      <c r="BH3" s="580" t="s">
        <v>1261</v>
      </c>
      <c r="BI3" s="563"/>
      <c r="BJ3" s="564" t="s">
        <v>1231</v>
      </c>
      <c r="BK3" s="563"/>
      <c r="BL3" s="564" t="s">
        <v>1262</v>
      </c>
      <c r="BM3" s="563"/>
      <c r="BN3" s="564" t="s">
        <v>1263</v>
      </c>
      <c r="BO3" s="563"/>
      <c r="BP3" s="564" t="s">
        <v>1264</v>
      </c>
      <c r="BQ3" s="598"/>
      <c r="BR3" s="562" t="s">
        <v>1265</v>
      </c>
      <c r="BS3" s="563"/>
      <c r="BT3" s="564" t="s">
        <v>1241</v>
      </c>
      <c r="BU3" s="563"/>
      <c r="BV3" s="564" t="s">
        <v>1266</v>
      </c>
      <c r="BW3" s="563"/>
      <c r="BX3" s="564" t="s">
        <v>1263</v>
      </c>
      <c r="BY3" s="563"/>
      <c r="BZ3" s="564" t="s">
        <v>1267</v>
      </c>
      <c r="CA3" s="565"/>
      <c r="CB3" s="580" t="s">
        <v>1235</v>
      </c>
      <c r="CC3" s="563"/>
      <c r="CD3" s="564" t="s">
        <v>1268</v>
      </c>
      <c r="CE3" s="563"/>
      <c r="CF3" s="564" t="s">
        <v>1269</v>
      </c>
      <c r="CG3" s="563"/>
      <c r="CH3" s="564" t="s">
        <v>1238</v>
      </c>
      <c r="CI3" s="563"/>
      <c r="CJ3" s="564" t="s">
        <v>1270</v>
      </c>
      <c r="CK3" s="598"/>
      <c r="CL3" s="562" t="s">
        <v>1265</v>
      </c>
      <c r="CM3" s="563"/>
      <c r="CN3" s="564" t="s">
        <v>1268</v>
      </c>
      <c r="CO3" s="563"/>
      <c r="CP3" s="564" t="s">
        <v>1271</v>
      </c>
      <c r="CQ3" s="563"/>
      <c r="CR3" s="564" t="s">
        <v>1248</v>
      </c>
      <c r="CS3" s="563"/>
      <c r="CT3" s="564" t="s">
        <v>1272</v>
      </c>
      <c r="CU3" s="565"/>
      <c r="CV3" s="581" t="s">
        <v>43</v>
      </c>
      <c r="CW3" s="591" t="s">
        <v>0</v>
      </c>
      <c r="CX3" s="586" t="s">
        <v>44</v>
      </c>
      <c r="CY3" s="586" t="s">
        <v>191</v>
      </c>
      <c r="CZ3" s="588" t="s">
        <v>628</v>
      </c>
      <c r="DA3" s="589" t="s">
        <v>629</v>
      </c>
      <c r="DB3" s="590" t="s">
        <v>25</v>
      </c>
      <c r="DC3" s="590" t="s">
        <v>551</v>
      </c>
      <c r="DD3" s="590" t="s">
        <v>23</v>
      </c>
      <c r="DE3" s="590" t="s">
        <v>46</v>
      </c>
      <c r="DF3" s="558" t="s">
        <v>24</v>
      </c>
      <c r="DG3" s="558" t="s">
        <v>26</v>
      </c>
      <c r="DH3" s="578" t="s">
        <v>47</v>
      </c>
      <c r="DI3" s="568" t="s">
        <v>198</v>
      </c>
      <c r="DJ3" s="568" t="s">
        <v>199</v>
      </c>
      <c r="DK3" s="570" t="s">
        <v>48</v>
      </c>
      <c r="DL3" s="572" t="s">
        <v>321</v>
      </c>
      <c r="DM3" s="574" t="s">
        <v>320</v>
      </c>
      <c r="DN3" s="574" t="s">
        <v>319</v>
      </c>
      <c r="DO3" s="566" t="s">
        <v>318</v>
      </c>
      <c r="DP3" s="617" t="s">
        <v>559</v>
      </c>
      <c r="DQ3" s="618"/>
      <c r="DR3" s="618"/>
      <c r="DS3" s="618"/>
      <c r="DT3" s="618"/>
      <c r="DU3" s="618"/>
      <c r="DV3" s="619" t="s">
        <v>655</v>
      </c>
      <c r="DW3" s="186"/>
      <c r="DX3" s="186"/>
      <c r="DY3" s="58"/>
    </row>
    <row r="4" spans="1:129" s="59" customFormat="1" ht="24.95" customHeight="1" thickBot="1" x14ac:dyDescent="0.25">
      <c r="A4" s="187" t="s">
        <v>2</v>
      </c>
      <c r="B4" s="188" t="s">
        <v>39</v>
      </c>
      <c r="C4" s="188" t="s">
        <v>40</v>
      </c>
      <c r="D4" s="188" t="s">
        <v>41</v>
      </c>
      <c r="E4" s="188" t="s">
        <v>6</v>
      </c>
      <c r="F4" s="189" t="s">
        <v>7</v>
      </c>
      <c r="G4" s="189"/>
      <c r="H4" s="188"/>
      <c r="I4" s="188" t="s">
        <v>11</v>
      </c>
      <c r="J4" s="188" t="s">
        <v>10</v>
      </c>
      <c r="K4" s="605"/>
      <c r="L4" s="608"/>
      <c r="M4" s="600"/>
      <c r="N4" s="600"/>
      <c r="O4" s="610"/>
      <c r="P4" s="614"/>
      <c r="Q4" s="614"/>
      <c r="R4" s="616"/>
      <c r="S4" s="612"/>
      <c r="T4" s="593">
        <v>111</v>
      </c>
      <c r="U4" s="583"/>
      <c r="V4" s="576">
        <v>112</v>
      </c>
      <c r="W4" s="583"/>
      <c r="X4" s="576">
        <v>113</v>
      </c>
      <c r="Y4" s="583"/>
      <c r="Z4" s="576">
        <v>114</v>
      </c>
      <c r="AA4" s="583"/>
      <c r="AB4" s="576">
        <v>115</v>
      </c>
      <c r="AC4" s="584"/>
      <c r="AD4" s="585">
        <v>121</v>
      </c>
      <c r="AE4" s="583"/>
      <c r="AF4" s="576">
        <v>122</v>
      </c>
      <c r="AG4" s="583"/>
      <c r="AH4" s="576">
        <v>123</v>
      </c>
      <c r="AI4" s="583"/>
      <c r="AJ4" s="576">
        <v>124</v>
      </c>
      <c r="AK4" s="583"/>
      <c r="AL4" s="576">
        <v>125</v>
      </c>
      <c r="AM4" s="577"/>
      <c r="AN4" s="593">
        <v>211</v>
      </c>
      <c r="AO4" s="583"/>
      <c r="AP4" s="576">
        <v>212</v>
      </c>
      <c r="AQ4" s="583"/>
      <c r="AR4" s="576">
        <v>213</v>
      </c>
      <c r="AS4" s="583"/>
      <c r="AT4" s="576">
        <v>214</v>
      </c>
      <c r="AU4" s="583"/>
      <c r="AV4" s="576">
        <v>215</v>
      </c>
      <c r="AW4" s="584"/>
      <c r="AX4" s="585">
        <v>221</v>
      </c>
      <c r="AY4" s="583"/>
      <c r="AZ4" s="576">
        <v>222</v>
      </c>
      <c r="BA4" s="583"/>
      <c r="BB4" s="576">
        <v>223</v>
      </c>
      <c r="BC4" s="583"/>
      <c r="BD4" s="576">
        <v>224</v>
      </c>
      <c r="BE4" s="583"/>
      <c r="BF4" s="576">
        <v>225</v>
      </c>
      <c r="BG4" s="577"/>
      <c r="BH4" s="593">
        <v>311</v>
      </c>
      <c r="BI4" s="583"/>
      <c r="BJ4" s="576">
        <v>312</v>
      </c>
      <c r="BK4" s="583"/>
      <c r="BL4" s="576">
        <v>313</v>
      </c>
      <c r="BM4" s="583"/>
      <c r="BN4" s="576">
        <v>314</v>
      </c>
      <c r="BO4" s="583"/>
      <c r="BP4" s="576">
        <v>315</v>
      </c>
      <c r="BQ4" s="584"/>
      <c r="BR4" s="585">
        <v>321</v>
      </c>
      <c r="BS4" s="583"/>
      <c r="BT4" s="576">
        <v>322</v>
      </c>
      <c r="BU4" s="583"/>
      <c r="BV4" s="576">
        <v>323</v>
      </c>
      <c r="BW4" s="583"/>
      <c r="BX4" s="576">
        <v>324</v>
      </c>
      <c r="BY4" s="583"/>
      <c r="BZ4" s="576">
        <v>325</v>
      </c>
      <c r="CA4" s="577"/>
      <c r="CB4" s="593">
        <v>411</v>
      </c>
      <c r="CC4" s="583"/>
      <c r="CD4" s="576">
        <v>412</v>
      </c>
      <c r="CE4" s="583"/>
      <c r="CF4" s="576">
        <v>413</v>
      </c>
      <c r="CG4" s="583"/>
      <c r="CH4" s="576">
        <v>414</v>
      </c>
      <c r="CI4" s="583"/>
      <c r="CJ4" s="576">
        <v>415</v>
      </c>
      <c r="CK4" s="584"/>
      <c r="CL4" s="585">
        <v>421</v>
      </c>
      <c r="CM4" s="583"/>
      <c r="CN4" s="576">
        <v>422</v>
      </c>
      <c r="CO4" s="583"/>
      <c r="CP4" s="576">
        <v>423</v>
      </c>
      <c r="CQ4" s="583"/>
      <c r="CR4" s="576">
        <v>424</v>
      </c>
      <c r="CS4" s="583"/>
      <c r="CT4" s="576">
        <v>425</v>
      </c>
      <c r="CU4" s="577"/>
      <c r="CV4" s="582"/>
      <c r="CW4" s="592"/>
      <c r="CX4" s="587"/>
      <c r="CY4" s="587"/>
      <c r="CZ4" s="588"/>
      <c r="DA4" s="589"/>
      <c r="DB4" s="590"/>
      <c r="DC4" s="590"/>
      <c r="DD4" s="590"/>
      <c r="DE4" s="590"/>
      <c r="DF4" s="558"/>
      <c r="DG4" s="558"/>
      <c r="DH4" s="579"/>
      <c r="DI4" s="569"/>
      <c r="DJ4" s="569"/>
      <c r="DK4" s="571"/>
      <c r="DL4" s="573"/>
      <c r="DM4" s="575"/>
      <c r="DN4" s="575"/>
      <c r="DO4" s="567"/>
      <c r="DP4" s="617"/>
      <c r="DQ4" s="618"/>
      <c r="DR4" s="618"/>
      <c r="DS4" s="618"/>
      <c r="DT4" s="618"/>
      <c r="DU4" s="618"/>
      <c r="DV4" s="619"/>
    </row>
    <row r="5" spans="1:129" s="88" customFormat="1" ht="24.95" customHeight="1" x14ac:dyDescent="0.5">
      <c r="A5" s="190">
        <f>'اختيار المقررات'!F1</f>
        <v>0</v>
      </c>
      <c r="B5" s="190" t="str">
        <f>'اختيار المقررات'!M1</f>
        <v/>
      </c>
      <c r="C5" s="190" t="e">
        <f>'اختيار المقررات'!R1</f>
        <v>#N/A</v>
      </c>
      <c r="D5" s="190" t="e">
        <f>'اختيار المقررات'!X1</f>
        <v>#N/A</v>
      </c>
      <c r="E5" s="190" t="e">
        <f>'اختيار المقررات'!AF1</f>
        <v>#N/A</v>
      </c>
      <c r="F5" s="191" t="e">
        <f>'اختيار المقررات'!AC1</f>
        <v>#N/A</v>
      </c>
      <c r="G5" s="190" t="str">
        <f>'اختيار المقررات'!AC3</f>
        <v>غير سوري</v>
      </c>
      <c r="H5" s="192">
        <f>'اختيار المقررات'!R3</f>
        <v>0</v>
      </c>
      <c r="I5" s="190" t="str">
        <f>'اختيار المقررات'!F3</f>
        <v/>
      </c>
      <c r="J5" s="193" t="str">
        <f>'اختيار المقررات'!M3</f>
        <v/>
      </c>
      <c r="K5" s="194" t="str">
        <f>'اختيار المقررات'!X3</f>
        <v>غير سوري</v>
      </c>
      <c r="L5" s="194" t="str">
        <f>'اختيار المقررات'!AF3</f>
        <v>لايوجد</v>
      </c>
      <c r="M5" s="194">
        <f>'اختيار المقررات'!X4</f>
        <v>0</v>
      </c>
      <c r="N5" s="194">
        <f>'اختيار المقررات'!AC4</f>
        <v>0</v>
      </c>
      <c r="O5" s="193">
        <f>'اختيار المقررات'!AF4</f>
        <v>0</v>
      </c>
      <c r="P5" s="195" t="e">
        <f>'اختيار المقررات'!F4</f>
        <v>#N/A</v>
      </c>
      <c r="Q5" s="190" t="e">
        <f>'اختيار المقررات'!M4</f>
        <v>#N/A</v>
      </c>
      <c r="R5" s="193" t="e">
        <f>'اختيار المقررات'!R4</f>
        <v>#N/A</v>
      </c>
      <c r="S5" s="196" t="e">
        <f>'اختيار المقررات'!F2</f>
        <v>#N/A</v>
      </c>
      <c r="T5" s="197" t="str">
        <f>IFERROR(IF(OR(T4=الإستمارة!$C$12,T4=الإستمارة!$C$13,T4=الإستمارة!$C$14,T4=الإستمارة!$C$15,T4=الإستمارة!$C$16,T4=الإستمارة!$C$17,T4=الإستمارة!$C$18),VLOOKUP(T4,الإستمارة!$C$12:$H$19,6,0),VLOOKUP(T4,الإستمارة!$K$12:$P$19,6,0)),"")</f>
        <v/>
      </c>
      <c r="U5" s="198" t="e">
        <f>'اختيار المقررات'!J8</f>
        <v>#N/A</v>
      </c>
      <c r="V5" s="197" t="str">
        <f>IFERROR(IF(OR(V4=الإستمارة!$C$12,V4=الإستمارة!$C$13,V4=الإستمارة!$C$14,V4=الإستمارة!$C$15,V4=الإستمارة!$C$16,V4=الإستمارة!$C$17,V4=الإستمارة!$C$18),VLOOKUP(V4,الإستمارة!$C$12:$H$19,6,0),VLOOKUP(V4,الإستمارة!$K$12:$P$19,6,0)),"")</f>
        <v/>
      </c>
      <c r="W5" s="198" t="e">
        <f>'اختيار المقررات'!J9</f>
        <v>#N/A</v>
      </c>
      <c r="X5" s="197" t="str">
        <f>IFERROR(IF(OR(X4=الإستمارة!$C$12,X4=الإستمارة!$C$13,X4=الإستمارة!$C$14,X4=الإستمارة!$C$15,X4=الإستمارة!$C$16,X4=الإستمارة!$C$17,X4=الإستمارة!$C$18),VLOOKUP(X4,الإستمارة!$C$12:$H$19,6,0),VLOOKUP(X4,الإستمارة!$K$12:$P$19,6,0)),"")</f>
        <v/>
      </c>
      <c r="Y5" s="198" t="e">
        <f>'اختيار المقررات'!J10</f>
        <v>#N/A</v>
      </c>
      <c r="Z5" s="197" t="str">
        <f>IFERROR(IF(OR(Z4=الإستمارة!$C$12,Z4=الإستمارة!$C$13,Z4=الإستمارة!$C$14,Z4=الإستمارة!$C$15,Z4=الإستمارة!$C$16,Z4=الإستمارة!$C$17,Z4=الإستمارة!$C$18),VLOOKUP(Z4,الإستمارة!$C$12:$H$19,6,0),VLOOKUP(Z4,الإستمارة!$K$12:$P$19,6,0)),"")</f>
        <v/>
      </c>
      <c r="AA5" s="198" t="e">
        <f>'اختيار المقررات'!J11</f>
        <v>#N/A</v>
      </c>
      <c r="AB5" s="197" t="str">
        <f>IFERROR(IF(OR(AB4=الإستمارة!$C$12,AB4=الإستمارة!$C$13,AB4=الإستمارة!$C$14,AB4=الإستمارة!$C$15,AB4=الإستمارة!$C$16,AB4=الإستمارة!$C$17,AB4=الإستمارة!$C$18),VLOOKUP(AB4,الإستمارة!$C$12:$H$19,6,0),VLOOKUP(AB4,الإستمارة!$K$12:$P$19,6,0)),"")</f>
        <v/>
      </c>
      <c r="AC5" s="198" t="e">
        <f>'اختيار المقررات'!J12</f>
        <v>#N/A</v>
      </c>
      <c r="AD5" s="199" t="str">
        <f>IFERROR(IF(OR(AD4=الإستمارة!$C$12,AD4=الإستمارة!$C$13,AD4=الإستمارة!$C$14,AD4=الإستمارة!$C$15,AD4=الإستمارة!$C$16,AD4=الإستمارة!$C$17,AD4=الإستمارة!$C$18),VLOOKUP(AD4,الإستمارة!$C$12:$H$19,6,0),VLOOKUP(AD4,الإستمارة!$K$12:$P$19,6,0)),"")</f>
        <v/>
      </c>
      <c r="AE5" s="200" t="e">
        <f>'اختيار المقررات'!R8</f>
        <v>#N/A</v>
      </c>
      <c r="AF5" s="201" t="str">
        <f>IFERROR(IF(OR(AF4=الإستمارة!$C$12,AF4=الإستمارة!$C$13,AF4=الإستمارة!$C$14,AF4=الإستمارة!$C$15,AF4=الإستمارة!$C$16,AF4=الإستمارة!$C$17,AF4=الإستمارة!$C$18),VLOOKUP(AF4,الإستمارة!$C$12:$H$19,6,0),VLOOKUP(AF4,الإستمارة!$K$12:$P$19,6,0)),"")</f>
        <v/>
      </c>
      <c r="AG5" s="198" t="e">
        <f>'اختيار المقررات'!R9</f>
        <v>#N/A</v>
      </c>
      <c r="AH5" s="199" t="str">
        <f>IFERROR(IF(OR(AH4=الإستمارة!$C$12,AH4=الإستمارة!$C$13,AH4=الإستمارة!$C$14,AH4=الإستمارة!$C$15,AH4=الإستمارة!$C$16,AH4=الإستمارة!$C$17,AH4=الإستمارة!$C$18),VLOOKUP(AH4,الإستمارة!$C$12:$H$19,6,0),VLOOKUP(AH4,الإستمارة!$K$12:$P$19,6,0)),"")</f>
        <v/>
      </c>
      <c r="AI5" s="198" t="e">
        <f>'اختيار المقررات'!R10</f>
        <v>#N/A</v>
      </c>
      <c r="AJ5" s="199" t="str">
        <f>IFERROR(IF(OR(AJ4=الإستمارة!$C$12,AJ4=الإستمارة!$C$13,AJ4=الإستمارة!$C$14,AJ4=الإستمارة!$C$15,AJ4=الإستمارة!$C$16,AJ4=الإستمارة!$C$17,AJ4=الإستمارة!$C$18),VLOOKUP(AJ4,الإستمارة!$C$12:$H$19,6,0),VLOOKUP(AJ4,الإستمارة!$K$12:$P$19,6,0)),"")</f>
        <v/>
      </c>
      <c r="AK5" s="198" t="e">
        <f>'اختيار المقررات'!R11</f>
        <v>#N/A</v>
      </c>
      <c r="AL5" s="199" t="str">
        <f>IFERROR(IF(OR(AL4=الإستمارة!$C$12,AL4=الإستمارة!$C$13,AL4=الإستمارة!$C$14,AL4=الإستمارة!$C$15,AL4=الإستمارة!$C$16,AL4=الإستمارة!$C$17,AL4=الإستمارة!$C$18),VLOOKUP(AL4,الإستمارة!$C$12:$H$19,6,0),VLOOKUP(AL4,الإستمارة!$K$12:$P$19,6,0)),"")</f>
        <v/>
      </c>
      <c r="AM5" s="198" t="e">
        <f>'اختيار المقررات'!R12</f>
        <v>#N/A</v>
      </c>
      <c r="AN5" s="199" t="str">
        <f>IFERROR(IF(OR(AN4=الإستمارة!$C$12,AN4=الإستمارة!$C$13,AN4=الإستمارة!$C$14,AN4=الإستمارة!$C$15,AN4=الإستمارة!$C$16,AN4=الإستمارة!$C$17,AN4=الإستمارة!$C$18),VLOOKUP(AN4,الإستمارة!$C$12:$H$19,6,0),VLOOKUP(AN4,الإستمارة!$K$12:$P$19,6,0)),"")</f>
        <v/>
      </c>
      <c r="AO5" s="198" t="e">
        <f>'اختيار المقررات'!J15</f>
        <v>#N/A</v>
      </c>
      <c r="AP5" s="199" t="str">
        <f>IFERROR(IF(OR(AP4=الإستمارة!$C$12,AP4=الإستمارة!$C$13,AP4=الإستمارة!$C$14,AP4=الإستمارة!$C$15,AP4=الإستمارة!$C$16,AP4=الإستمارة!$C$17,AP4=الإستمارة!$C$18),VLOOKUP(AP4,الإستمارة!$C$12:$H$19,6,0),VLOOKUP(AP4,الإستمارة!$K$12:$P$19,6,0)),"")</f>
        <v/>
      </c>
      <c r="AQ5" s="202" t="e">
        <f>'اختيار المقررات'!J16</f>
        <v>#N/A</v>
      </c>
      <c r="AR5" s="197" t="str">
        <f>IFERROR(IF(OR(AR4=الإستمارة!$C$12,AR4=الإستمارة!$C$13,AR4=الإستمارة!$C$14,AR4=الإستمارة!$C$15,AR4=الإستمارة!$C$16,AR4=الإستمارة!$C$17,AR4=الإستمارة!$C$18),VLOOKUP(AR4,الإستمارة!$C$12:$H$19,6,0),VLOOKUP(AR4,الإستمارة!$K$12:$P$19,6,0)),"")</f>
        <v/>
      </c>
      <c r="AS5" s="198" t="e">
        <f>'اختيار المقررات'!J17</f>
        <v>#N/A</v>
      </c>
      <c r="AT5" s="199" t="str">
        <f>IFERROR(IF(OR(AT4=الإستمارة!$C$12,AT4=الإستمارة!$C$13,AT4=الإستمارة!$C$14,AT4=الإستمارة!$C$15,AT4=الإستمارة!$C$16,AT4=الإستمارة!$C$17,AT4=الإستمارة!$C$18),VLOOKUP(AT4,الإستمارة!$C$12:$H$19,6,0),VLOOKUP(AT4,الإستمارة!$K$12:$P$19,6,0)),"")</f>
        <v/>
      </c>
      <c r="AU5" s="198" t="e">
        <f>'اختيار المقررات'!J18</f>
        <v>#N/A</v>
      </c>
      <c r="AV5" s="199" t="str">
        <f>IFERROR(IF(OR(AV4=الإستمارة!$C$12,AV4=الإستمارة!$C$13,AV4=الإستمارة!$C$14,AV4=الإستمارة!$C$15,AV4=الإستمارة!$C$16,AV4=الإستمارة!$C$17,AV4=الإستمارة!$C$18),VLOOKUP(AV4,الإستمارة!$C$12:$H$19,6,0),VLOOKUP(AV4,الإستمارة!$K$12:$P$19,6,0)),"")</f>
        <v/>
      </c>
      <c r="AW5" s="198" t="e">
        <f>'اختيار المقررات'!J19</f>
        <v>#N/A</v>
      </c>
      <c r="AX5" s="199" t="str">
        <f>IFERROR(IF(OR(AX4=الإستمارة!$C$12,AX4=الإستمارة!$C$13,AX4=الإستمارة!$C$14,AX4=الإستمارة!$C$15,AX4=الإستمارة!$C$16,AX4=الإستمارة!$C$17,AX4=الإستمارة!$C$18),VLOOKUP(AX4,الإستمارة!$C$12:$H$19,6,0),VLOOKUP(AX4,الإستمارة!$K$12:$P$19,6,0)),"")</f>
        <v/>
      </c>
      <c r="AY5" s="198" t="e">
        <f>'اختيار المقررات'!R15</f>
        <v>#N/A</v>
      </c>
      <c r="AZ5" s="199" t="str">
        <f>IFERROR(IF(OR(AZ4=الإستمارة!$C$12,AZ4=الإستمارة!$C$13,AZ4=الإستمارة!$C$14,AZ4=الإستمارة!$C$15,AZ4=الإستمارة!$C$16,AZ4=الإستمارة!$C$17,AZ4=الإستمارة!$C$18),VLOOKUP(AZ4,الإستمارة!$C$12:$H$19,6,0),VLOOKUP(AZ4,الإستمارة!$K$12:$P$19,6,0)),"")</f>
        <v/>
      </c>
      <c r="BA5" s="198" t="e">
        <f>'اختيار المقررات'!R16</f>
        <v>#N/A</v>
      </c>
      <c r="BB5" s="199" t="str">
        <f>IFERROR(IF(OR(BB4=الإستمارة!$C$12,BB4=الإستمارة!$C$13,BB4=الإستمارة!$C$14,BB4=الإستمارة!$C$15,BB4=الإستمارة!$C$16,BB4=الإستمارة!$C$17,BB4=الإستمارة!$C$18),VLOOKUP(BB4,الإستمارة!$C$12:$H$19,6,0),VLOOKUP(BB4,الإستمارة!$K$12:$P$19,6,0)),"")</f>
        <v/>
      </c>
      <c r="BC5" s="200" t="e">
        <f>'اختيار المقررات'!R17</f>
        <v>#N/A</v>
      </c>
      <c r="BD5" s="201" t="str">
        <f>IFERROR(IF(OR(BD4=الإستمارة!$C$12,BD4=الإستمارة!$C$13,BD4=الإستمارة!$C$14,BD4=الإستمارة!$C$15,BD4=الإستمارة!$C$16,BD4=الإستمارة!$C$17,BD4=الإستمارة!$C$18),VLOOKUP(BD4,الإستمارة!$C$12:$H$19,6,0),VLOOKUP(BD4,الإستمارة!$K$12:$P$19,6,0)),"")</f>
        <v/>
      </c>
      <c r="BE5" s="198" t="e">
        <f>'اختيار المقررات'!R18</f>
        <v>#N/A</v>
      </c>
      <c r="BF5" s="199" t="str">
        <f>IFERROR(IF(OR(BF4=الإستمارة!$C$12,BF4=الإستمارة!$C$13,BF4=الإستمارة!$C$14,BF4=الإستمارة!$C$15,BF4=الإستمارة!$C$16,BF4=الإستمارة!$C$17,BF4=الإستمارة!$C$18),VLOOKUP(BF4,الإستمارة!$C$12:$H$19,6,0),VLOOKUP(BF4,الإستمارة!$K$12:$P$19,6,0)),"")</f>
        <v/>
      </c>
      <c r="BG5" s="198" t="e">
        <f>'اختيار المقررات'!R19</f>
        <v>#N/A</v>
      </c>
      <c r="BH5" s="199" t="str">
        <f>IFERROR(IF(OR(BH4=الإستمارة!$C$12,BH4=الإستمارة!$C$13,BH4=الإستمارة!$C$14,BH4=الإستمارة!$C$15,BH4=الإستمارة!$C$16,BH4=الإستمارة!$C$17,BH4=الإستمارة!$C$18),VLOOKUP(BH4,الإستمارة!$C$12:$H$19,6,0),VLOOKUP(BH4,الإستمارة!$K$12:$P$19,6,0)),"")</f>
        <v/>
      </c>
      <c r="BI5" s="198" t="e">
        <f>'اختيار المقررات'!Z8</f>
        <v>#N/A</v>
      </c>
      <c r="BJ5" s="199" t="str">
        <f>IFERROR(IF(OR(BJ4=الإستمارة!$C$12,BJ4=الإستمارة!$C$13,BJ4=الإستمارة!$C$14,BJ4=الإستمارة!$C$15,BJ4=الإستمارة!$C$16,BJ4=الإستمارة!$C$17,BJ4=الإستمارة!$C$18),VLOOKUP(BJ4,الإستمارة!$C$12:$H$19,6,0),VLOOKUP(BJ4,الإستمارة!$K$12:$P$19,6,0)),"")</f>
        <v/>
      </c>
      <c r="BK5" s="198" t="e">
        <f>'اختيار المقررات'!Z9</f>
        <v>#N/A</v>
      </c>
      <c r="BL5" s="199" t="str">
        <f>IFERROR(IF(OR(BL4=الإستمارة!$C$12,BL4=الإستمارة!$C$13,BL4=الإستمارة!$C$14,BL4=الإستمارة!$C$15,BL4=الإستمارة!$C$16,BL4=الإستمارة!$C$17,BL4=الإستمارة!$C$18),VLOOKUP(BL4,الإستمارة!$C$12:$H$19,6,0),VLOOKUP(BL4,الإستمارة!$K$12:$P$19,6,0)),"")</f>
        <v/>
      </c>
      <c r="BM5" s="198" t="e">
        <f>'اختيار المقررات'!Z10</f>
        <v>#N/A</v>
      </c>
      <c r="BN5" s="199" t="str">
        <f>IFERROR(IF(OR(BN4=الإستمارة!$C$12,BN4=الإستمارة!$C$13,BN4=الإستمارة!$C$14,BN4=الإستمارة!$C$15,BN4=الإستمارة!$C$16,BN4=الإستمارة!$C$17,BN4=الإستمارة!$C$18),VLOOKUP(BN4,الإستمارة!$C$12:$H$19,6,0),VLOOKUP(BN4,الإستمارة!$K$12:$P$19,6,0)),"")</f>
        <v/>
      </c>
      <c r="BO5" s="202" t="e">
        <f>'اختيار المقررات'!Z11</f>
        <v>#N/A</v>
      </c>
      <c r="BP5" s="197" t="str">
        <f>IFERROR(IF(OR(BP4=الإستمارة!$C$12,BP4=الإستمارة!$C$13,BP4=الإستمارة!$C$14,BP4=الإستمارة!$C$15,BP4=الإستمارة!$C$16,BP4=الإستمارة!$C$17,BP4=الإستمارة!$C$18),VLOOKUP(BP4,الإستمارة!$C$12:$H$19,6,0),VLOOKUP(BP4,الإستمارة!$K$12:$P$19,6,0)),"")</f>
        <v/>
      </c>
      <c r="BQ5" s="198" t="e">
        <f>'اختيار المقررات'!Z12</f>
        <v>#N/A</v>
      </c>
      <c r="BR5" s="199" t="str">
        <f>IFERROR(IF(OR(BR4=الإستمارة!$C$12,BR4=الإستمارة!$C$13,BR4=الإستمارة!$C$14,BR4=الإستمارة!$C$15,BR4=الإستمارة!$C$16,BR4=الإستمارة!$C$17,BR4=الإستمارة!$C$18),VLOOKUP(BR4,الإستمارة!$C$12:$H$19,6,0),VLOOKUP(BR4,الإستمارة!$K$12:$P$19,6,0)),"")</f>
        <v/>
      </c>
      <c r="BS5" s="198" t="e">
        <f>'اختيار المقررات'!AH8</f>
        <v>#N/A</v>
      </c>
      <c r="BT5" s="199" t="str">
        <f>IFERROR(IF(OR(BT4=الإستمارة!$C$12,BT4=الإستمارة!$C$13,BT4=الإستمارة!$C$14,BT4=الإستمارة!$C$15,BT4=الإستمارة!$C$16,BT4=الإستمارة!$C$17,BT4=الإستمارة!$C$18),VLOOKUP(BT4,الإستمارة!$C$12:$H$19,6,0),VLOOKUP(BT4,الإستمارة!$K$12:$P$19,6,0)),"")</f>
        <v/>
      </c>
      <c r="BU5" s="198" t="e">
        <f>'اختيار المقررات'!AH9</f>
        <v>#N/A</v>
      </c>
      <c r="BV5" s="199" t="str">
        <f>IFERROR(IF(OR(BV4=الإستمارة!$C$12,BV4=الإستمارة!$C$13,BV4=الإستمارة!$C$14,BV4=الإستمارة!$C$15,BV4=الإستمارة!$C$16,BV4=الإستمارة!$C$17,BV4=الإستمارة!$C$18),VLOOKUP(BV4,الإستمارة!$C$12:$H$19,6,0),VLOOKUP(BV4,الإستمارة!$K$12:$P$19,6,0)),"")</f>
        <v/>
      </c>
      <c r="BW5" s="198" t="e">
        <f>'اختيار المقررات'!AH10</f>
        <v>#N/A</v>
      </c>
      <c r="BX5" s="199" t="str">
        <f>IFERROR(IF(OR(BX4=الإستمارة!$C$12,BX4=الإستمارة!$C$13,BX4=الإستمارة!$C$14,BX4=الإستمارة!$C$15,BX4=الإستمارة!$C$16,BX4=الإستمارة!$C$17,BX4=الإستمارة!$C$18),VLOOKUP(BX4,الإستمارة!$C$12:$H$19,6,0),VLOOKUP(BX4,الإستمارة!$K$12:$P$19,6,0)),"")</f>
        <v/>
      </c>
      <c r="BY5" s="198" t="e">
        <f>'اختيار المقررات'!AH11</f>
        <v>#N/A</v>
      </c>
      <c r="BZ5" s="199" t="str">
        <f>IFERROR(IF(OR(BZ4=الإستمارة!$C$12,BZ4=الإستمارة!$C$13,BZ4=الإستمارة!$C$14,BZ4=الإستمارة!$C$15,BZ4=الإستمارة!$C$16,BZ4=الإستمارة!$C$17,BZ4=الإستمارة!$C$18),VLOOKUP(BZ4,الإستمارة!$C$12:$H$19,6,0),VLOOKUP(BZ4,الإستمارة!$K$12:$P$19,6,0)),"")</f>
        <v/>
      </c>
      <c r="CA5" s="200" t="e">
        <f>'اختيار المقررات'!AH12</f>
        <v>#N/A</v>
      </c>
      <c r="CB5" s="201" t="str">
        <f>IFERROR(IF(OR(CB4=الإستمارة!$C$12,CB4=الإستمارة!$C$13,CB4=الإستمارة!$C$14,CB4=الإستمارة!$C$15,CB4=الإستمارة!$C$16,CB4=الإستمارة!$C$17,CB4=الإستمارة!$C$18),VLOOKUP(CB4,الإستمارة!$C$12:$H$19,6,0),VLOOKUP(CB4,الإستمارة!$K$12:$P$19,6,0)),"")</f>
        <v/>
      </c>
      <c r="CC5" s="198" t="e">
        <f>'اختيار المقررات'!Z15</f>
        <v>#N/A</v>
      </c>
      <c r="CD5" s="199" t="str">
        <f>IFERROR(IF(OR(CD4=الإستمارة!$C$12,CD4=الإستمارة!$C$13,CD4=الإستمارة!$C$14,CD4=الإستمارة!$C$15,CD4=الإستمارة!$C$16,CD4=الإستمارة!$C$17,CD4=الإستمارة!$C$18),VLOOKUP(CD4,الإستمارة!$C$12:$H$19,6,0),VLOOKUP(CD4,الإستمارة!$K$12:$P$19,6,0)),"")</f>
        <v/>
      </c>
      <c r="CE5" s="198" t="e">
        <f>'اختيار المقررات'!Z16</f>
        <v>#N/A</v>
      </c>
      <c r="CF5" s="199" t="str">
        <f>IFERROR(IF(OR(CF4=الإستمارة!$C$12,CF4=الإستمارة!$C$13,CF4=الإستمارة!$C$14,CF4=الإستمارة!$C$15,CF4=الإستمارة!$C$16,CF4=الإستمارة!$C$17,CF4=الإستمارة!$C$18),VLOOKUP(CF4,الإستمارة!$C$12:$H$19,6,0),VLOOKUP(CF4,الإستمارة!$K$12:$P$19,6,0)),"")</f>
        <v/>
      </c>
      <c r="CG5" s="198" t="e">
        <f>'اختيار المقررات'!Z17</f>
        <v>#N/A</v>
      </c>
      <c r="CH5" s="199" t="str">
        <f>IFERROR(IF(OR(CH4=الإستمارة!$C$12,CH4=الإستمارة!$C$13,CH4=الإستمارة!$C$14,CH4=الإستمارة!$C$15,CH4=الإستمارة!$C$16,CH4=الإستمارة!$C$17,CH4=الإستمارة!$C$18),VLOOKUP(CH4,الإستمارة!$C$12:$H$19,6,0),VLOOKUP(CH4,الإستمارة!$K$12:$P$19,6,0)),"")</f>
        <v/>
      </c>
      <c r="CI5" s="198" t="e">
        <f>'اختيار المقررات'!Z18</f>
        <v>#N/A</v>
      </c>
      <c r="CJ5" s="199" t="str">
        <f>IFERROR(IF(OR(CJ4=الإستمارة!$C$12,CJ4=الإستمارة!$C$13,CJ4=الإستمارة!$C$14,CJ4=الإستمارة!$C$15,CJ4=الإستمارة!$C$16,CJ4=الإستمارة!$C$17,CJ4=الإستمارة!$C$18),VLOOKUP(CJ4,الإستمارة!$C$12:$H$19,6,0),VLOOKUP(CJ4,الإستمارة!$K$12:$P$19,6,0)),"")</f>
        <v/>
      </c>
      <c r="CK5" s="198" t="e">
        <f>'اختيار المقررات'!Z19</f>
        <v>#N/A</v>
      </c>
      <c r="CL5" s="199" t="str">
        <f>IFERROR(IF(OR(CL4=الإستمارة!$C$12,CL4=الإستمارة!$C$13,CL4=الإستمارة!$C$14,CL4=الإستمارة!$C$15,CL4=الإستمارة!$C$16,CL4=الإستمارة!$C$17,CL4=الإستمارة!$C$18),VLOOKUP(CL4,الإستمارة!$C$12:$H$19,6,0),VLOOKUP(CL4,الإستمارة!$K$12:$P$19,6,0)),"")</f>
        <v/>
      </c>
      <c r="CM5" s="202" t="e">
        <f>'اختيار المقررات'!AH15</f>
        <v>#N/A</v>
      </c>
      <c r="CN5" s="197" t="str">
        <f>IFERROR(IF(OR(CN4=الإستمارة!$C$12,CN4=الإستمارة!$C$13,CN4=الإستمارة!$C$14,CN4=الإستمارة!$C$15,CN4=الإستمارة!$C$16,CN4=الإستمارة!$C$17,CN4=الإستمارة!$C$18),VLOOKUP(CN4,الإستمارة!$C$12:$H$19,6,0),VLOOKUP(CN4,الإستمارة!$K$12:$P$19,6,0)),"")</f>
        <v/>
      </c>
      <c r="CO5" s="198" t="e">
        <f>'اختيار المقررات'!AH16</f>
        <v>#N/A</v>
      </c>
      <c r="CP5" s="199" t="str">
        <f>IFERROR(IF(OR(CP4=الإستمارة!$C$12,CP4=الإستمارة!$C$13,CP4=الإستمارة!$C$14,CP4=الإستمارة!$C$15,CP4=الإستمارة!$C$16,CP4=الإستمارة!$C$17,CP4=الإستمارة!$C$18),VLOOKUP(CP4,الإستمارة!$C$12:$H$19,6,0),VLOOKUP(CP4,الإستمارة!$K$12:$P$19,6,0)),"")</f>
        <v/>
      </c>
      <c r="CQ5" s="198" t="e">
        <f>'اختيار المقررات'!AH17</f>
        <v>#N/A</v>
      </c>
      <c r="CR5" s="199" t="str">
        <f>IFERROR(IF(OR(CR4=الإستمارة!$C$12,CR4=الإستمارة!$C$13,CR4=الإستمارة!$C$14,CR4=الإستمارة!$C$15,CR4=الإستمارة!$C$16,CR4=الإستمارة!$C$17,CR4=الإستمارة!$C$18),VLOOKUP(CR4,الإستمارة!$C$12:$H$19,6,0),VLOOKUP(CR4,الإستمارة!$K$12:$P$19,6,0)),"")</f>
        <v/>
      </c>
      <c r="CS5" s="198" t="e">
        <f>'اختيار المقررات'!AH18</f>
        <v>#N/A</v>
      </c>
      <c r="CT5" s="199" t="str">
        <f>IFERROR(IF(OR(CT4=الإستمارة!$C$12,CT4=الإستمارة!$C$13,CT4=الإستمارة!$C$14,CT4=الإستمارة!$C$15,CT4=الإستمارة!$C$16,CT4=الإستمارة!$C$17,CT4=الإستمارة!$C$18),VLOOKUP(CT4,الإستمارة!$C$12:$H$19,6,0),VLOOKUP(CT4,الإستمارة!$K$12:$P$19,6,0)),"")</f>
        <v/>
      </c>
      <c r="CU5" s="198" t="e">
        <f>'اختيار المقررات'!AH19</f>
        <v>#N/A</v>
      </c>
      <c r="CV5" s="203" t="e">
        <f>'اختيار المقررات'!R5</f>
        <v>#N/A</v>
      </c>
      <c r="CW5" s="204" t="e">
        <f>'اختيار المقررات'!X5</f>
        <v>#N/A</v>
      </c>
      <c r="CX5" s="205" t="e">
        <f>'اختيار المقررات'!AC5</f>
        <v>#N/A</v>
      </c>
      <c r="CY5" s="206">
        <f>'اختيار المقررات'!G5</f>
        <v>0</v>
      </c>
      <c r="CZ5" s="207" t="e">
        <f>'اختيار المقررات'!O27</f>
        <v>#N/A</v>
      </c>
      <c r="DA5" s="208" t="e">
        <f>'اختيار المقررات'!O25</f>
        <v>#N/A</v>
      </c>
      <c r="DB5" s="208" t="e">
        <f>'اختيار المقررات'!O26</f>
        <v>#N/A</v>
      </c>
      <c r="DC5" s="208" t="e">
        <f>'اختيار المقررات'!O28</f>
        <v>#N/A</v>
      </c>
      <c r="DD5" s="209" t="e">
        <f>'اختيار المقررات'!O29</f>
        <v>#N/A</v>
      </c>
      <c r="DE5" s="208" t="str">
        <f>'اختيار المقررات'!W28</f>
        <v>لا</v>
      </c>
      <c r="DF5" s="208" t="e">
        <f>'اختيار المقررات'!W29</f>
        <v>#N/A</v>
      </c>
      <c r="DG5" s="208" t="e">
        <f>'اختيار المقررات'!AD29</f>
        <v>#N/A</v>
      </c>
      <c r="DH5" s="203">
        <f>'اختيار المقررات'!AE25</f>
        <v>0</v>
      </c>
      <c r="DI5" s="210">
        <f>'اختيار المقررات'!AE26</f>
        <v>0</v>
      </c>
      <c r="DJ5" s="208" t="e">
        <f>'اختيار المقررات'!AE27</f>
        <v>#N/A</v>
      </c>
      <c r="DK5" s="211" t="e">
        <f>SUM(DH5:DJ5)</f>
        <v>#N/A</v>
      </c>
      <c r="DL5" s="203">
        <f>'اختيار المقررات'!AC2</f>
        <v>0</v>
      </c>
      <c r="DM5" s="204">
        <f>'اختيار المقررات'!X2</f>
        <v>0</v>
      </c>
      <c r="DN5" s="204">
        <f>'اختيار المقررات'!R2</f>
        <v>0</v>
      </c>
      <c r="DO5" s="211">
        <f>'اختيار المقررات'!M2</f>
        <v>0</v>
      </c>
      <c r="DP5" s="212" t="str">
        <f>'اختيار المقررات'!D26</f>
        <v/>
      </c>
      <c r="DQ5" s="212" t="str">
        <f>'اختيار المقررات'!D27</f>
        <v/>
      </c>
      <c r="DR5" s="212" t="str">
        <f>'اختيار المقررات'!D28</f>
        <v/>
      </c>
      <c r="DS5" s="212" t="str">
        <f>'اختيار المقررات'!D29</f>
        <v xml:space="preserve"> </v>
      </c>
      <c r="DT5" s="212" t="str">
        <f>'اختيار المقررات'!D30</f>
        <v/>
      </c>
      <c r="DU5" s="212" t="str">
        <f>'اختيار المقررات'!D31</f>
        <v/>
      </c>
      <c r="DV5" s="88" t="str">
        <f>'اختيار المقررات'!D32</f>
        <v/>
      </c>
      <c r="DW5" s="88" t="str">
        <f>'اختيار المقررات'!D33</f>
        <v/>
      </c>
      <c r="DX5" s="212" t="e">
        <f>'اختيار المقررات'!Z28</f>
        <v>#N/A</v>
      </c>
    </row>
  </sheetData>
  <sheetProtection algorithmName="SHA-512" hashValue="k1aBvdZwK9mw9Fq9N7AtQ5W7oSQGASPwG41qeBNsJj05xkNc30p1I6I3k2tjdksH5626+s0XbtZs6ZIz+zL/8Q==" saltValue="9Qo0YW9Nmi3g0w2IE8J+OQ==" spinCount="100000" sheet="1" objects="1" scenarios="1"/>
  <mergeCells count="132">
    <mergeCell ref="DP3:DU4"/>
    <mergeCell ref="DV3:DV4"/>
    <mergeCell ref="AP4:AQ4"/>
    <mergeCell ref="X3:Y3"/>
    <mergeCell ref="Z3:AA3"/>
    <mergeCell ref="AB3:AC3"/>
    <mergeCell ref="AD3:AE3"/>
    <mergeCell ref="AF3:AG3"/>
    <mergeCell ref="AR3:AS3"/>
    <mergeCell ref="AT3:AU3"/>
    <mergeCell ref="AV3:AW3"/>
    <mergeCell ref="AV4:AW4"/>
    <mergeCell ref="AR4:AS4"/>
    <mergeCell ref="AT4:AU4"/>
    <mergeCell ref="CN4:CO4"/>
    <mergeCell ref="CP4:CQ4"/>
    <mergeCell ref="BV3:BW3"/>
    <mergeCell ref="BX3:BY3"/>
    <mergeCell ref="BZ3:CA3"/>
    <mergeCell ref="BB3:BC3"/>
    <mergeCell ref="BD3:BE3"/>
    <mergeCell ref="BF3:BG3"/>
    <mergeCell ref="BT4:BU4"/>
    <mergeCell ref="CF4:CG4"/>
    <mergeCell ref="S1:S4"/>
    <mergeCell ref="T1:AM1"/>
    <mergeCell ref="T2:AC2"/>
    <mergeCell ref="AD2:AM2"/>
    <mergeCell ref="X4:Y4"/>
    <mergeCell ref="BH2:BQ2"/>
    <mergeCell ref="P3:P4"/>
    <mergeCell ref="Z4:AA4"/>
    <mergeCell ref="AB4:AC4"/>
    <mergeCell ref="AD4:AE4"/>
    <mergeCell ref="Q3:Q4"/>
    <mergeCell ref="R3:R4"/>
    <mergeCell ref="T4:U4"/>
    <mergeCell ref="V4:W4"/>
    <mergeCell ref="T3:U3"/>
    <mergeCell ref="V3:W3"/>
    <mergeCell ref="BF4:BG4"/>
    <mergeCell ref="BH4:BI4"/>
    <mergeCell ref="BJ4:BK4"/>
    <mergeCell ref="AF4:AG4"/>
    <mergeCell ref="AH4:AI4"/>
    <mergeCell ref="AJ4:AK4"/>
    <mergeCell ref="AL4:AM4"/>
    <mergeCell ref="AN4:AO4"/>
    <mergeCell ref="M1:M4"/>
    <mergeCell ref="A1:A2"/>
    <mergeCell ref="B1:B2"/>
    <mergeCell ref="C1:J2"/>
    <mergeCell ref="K1:K4"/>
    <mergeCell ref="L1:L4"/>
    <mergeCell ref="N1:N4"/>
    <mergeCell ref="O1:O4"/>
    <mergeCell ref="P1:R2"/>
    <mergeCell ref="AZ4:BA4"/>
    <mergeCell ref="BB4:BC4"/>
    <mergeCell ref="BD4:BE4"/>
    <mergeCell ref="BL4:BM4"/>
    <mergeCell ref="BX4:BY4"/>
    <mergeCell ref="BZ4:CA4"/>
    <mergeCell ref="BN4:BO4"/>
    <mergeCell ref="AX3:AY3"/>
    <mergeCell ref="BH3:BI3"/>
    <mergeCell ref="BJ3:BK3"/>
    <mergeCell ref="BP4:BQ4"/>
    <mergeCell ref="BR4:BS4"/>
    <mergeCell ref="BV4:BW4"/>
    <mergeCell ref="AN1:BG1"/>
    <mergeCell ref="AN2:AW2"/>
    <mergeCell ref="AX2:BG2"/>
    <mergeCell ref="BR2:CA2"/>
    <mergeCell ref="CB2:CK2"/>
    <mergeCell ref="CL2:CU2"/>
    <mergeCell ref="BH1:CA1"/>
    <mergeCell ref="AP3:AQ3"/>
    <mergeCell ref="CF3:CG3"/>
    <mergeCell ref="CH3:CI3"/>
    <mergeCell ref="CJ3:CK3"/>
    <mergeCell ref="BL3:BM3"/>
    <mergeCell ref="BN3:BO3"/>
    <mergeCell ref="BP3:BQ3"/>
    <mergeCell ref="BR3:BS3"/>
    <mergeCell ref="BT3:BU3"/>
    <mergeCell ref="AZ3:BA3"/>
    <mergeCell ref="AH3:AI3"/>
    <mergeCell ref="AJ3:AK3"/>
    <mergeCell ref="AL3:AM3"/>
    <mergeCell ref="AN3:AO3"/>
    <mergeCell ref="CV3:CV4"/>
    <mergeCell ref="DF3:DF4"/>
    <mergeCell ref="CR4:CS4"/>
    <mergeCell ref="CB3:CC3"/>
    <mergeCell ref="CD3:CE3"/>
    <mergeCell ref="CJ4:CK4"/>
    <mergeCell ref="CL4:CM4"/>
    <mergeCell ref="CY3:CY4"/>
    <mergeCell ref="CZ3:CZ4"/>
    <mergeCell ref="DA3:DA4"/>
    <mergeCell ref="DB3:DB4"/>
    <mergeCell ref="DD3:DD4"/>
    <mergeCell ref="DE3:DE4"/>
    <mergeCell ref="DC3:DC4"/>
    <mergeCell ref="CW3:CW4"/>
    <mergeCell ref="CX3:CX4"/>
    <mergeCell ref="CB4:CC4"/>
    <mergeCell ref="CD4:CE4"/>
    <mergeCell ref="AX4:AY4"/>
    <mergeCell ref="CH4:CI4"/>
    <mergeCell ref="CV1:CX2"/>
    <mergeCell ref="CY1:CY2"/>
    <mergeCell ref="CZ1:DG2"/>
    <mergeCell ref="DH1:DK2"/>
    <mergeCell ref="DG3:DG4"/>
    <mergeCell ref="CB1:CU1"/>
    <mergeCell ref="DL1:DO2"/>
    <mergeCell ref="CL3:CM3"/>
    <mergeCell ref="CN3:CO3"/>
    <mergeCell ref="CP3:CQ3"/>
    <mergeCell ref="CR3:CS3"/>
    <mergeCell ref="CT3:CU3"/>
    <mergeCell ref="DO3:DO4"/>
    <mergeCell ref="DI3:DI4"/>
    <mergeCell ref="DJ3:DJ4"/>
    <mergeCell ref="DK3:DK4"/>
    <mergeCell ref="DL3:DL4"/>
    <mergeCell ref="DM3:DM4"/>
    <mergeCell ref="DN3:DN4"/>
    <mergeCell ref="CT4:CU4"/>
    <mergeCell ref="DH3:DH4"/>
  </mergeCells>
  <conditionalFormatting sqref="A5">
    <cfRule type="duplicateValues" dxfId="106" priority="1"/>
    <cfRule type="duplicateValues" dxfId="105"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B1027"/>
  <sheetViews>
    <sheetView rightToLeft="1" workbookViewId="0">
      <pane xSplit="9" ySplit="2" topLeftCell="J141" activePane="bottomRight" state="frozen"/>
      <selection pane="topRight" activeCell="J1" sqref="J1"/>
      <selection pane="bottomLeft" activeCell="A12" sqref="A12"/>
      <selection pane="bottomRight" activeCell="A157" sqref="A157"/>
    </sheetView>
  </sheetViews>
  <sheetFormatPr defaultRowHeight="14.25" x14ac:dyDescent="0.2"/>
  <cols>
    <col min="2" max="2" width="19.625" customWidth="1"/>
    <col min="6" max="6" width="13.125" customWidth="1"/>
    <col min="15" max="15" width="19.875" style="230" customWidth="1"/>
    <col min="16" max="16" width="11.125" style="230" customWidth="1"/>
  </cols>
  <sheetData>
    <row r="1" spans="1:54" ht="19.5" customHeight="1" x14ac:dyDescent="0.2">
      <c r="B1">
        <v>2</v>
      </c>
      <c r="C1">
        <v>3</v>
      </c>
      <c r="D1">
        <v>4</v>
      </c>
      <c r="E1">
        <v>5</v>
      </c>
      <c r="F1">
        <v>6</v>
      </c>
      <c r="G1">
        <v>7</v>
      </c>
      <c r="H1">
        <v>8</v>
      </c>
      <c r="I1">
        <v>9</v>
      </c>
      <c r="J1">
        <v>10</v>
      </c>
      <c r="K1">
        <v>11</v>
      </c>
      <c r="L1">
        <v>12</v>
      </c>
      <c r="M1">
        <v>13</v>
      </c>
      <c r="N1">
        <v>14</v>
      </c>
      <c r="O1" s="230">
        <v>15</v>
      </c>
      <c r="P1" s="230">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row>
    <row r="2" spans="1:54" ht="18" x14ac:dyDescent="0.25">
      <c r="A2" s="255" t="s">
        <v>1801</v>
      </c>
      <c r="B2" s="255" t="s">
        <v>39</v>
      </c>
      <c r="C2" s="255" t="s">
        <v>1713</v>
      </c>
      <c r="D2" s="255" t="s">
        <v>1714</v>
      </c>
      <c r="E2" s="256" t="s">
        <v>11</v>
      </c>
      <c r="F2" s="256" t="s">
        <v>51</v>
      </c>
      <c r="G2" s="256" t="s">
        <v>6</v>
      </c>
      <c r="H2" s="256" t="s">
        <v>10</v>
      </c>
      <c r="I2" s="256" t="s">
        <v>9</v>
      </c>
      <c r="J2" s="256"/>
      <c r="K2" s="257" t="s">
        <v>27</v>
      </c>
      <c r="L2" s="258" t="s">
        <v>42</v>
      </c>
      <c r="M2" s="256" t="s">
        <v>14</v>
      </c>
      <c r="N2" s="256" t="s">
        <v>16</v>
      </c>
      <c r="O2" s="256" t="s">
        <v>1802</v>
      </c>
      <c r="P2" s="271" t="s">
        <v>1803</v>
      </c>
      <c r="Q2" s="256" t="s">
        <v>602</v>
      </c>
      <c r="R2" s="256" t="s">
        <v>195</v>
      </c>
      <c r="S2" s="256" t="s">
        <v>321</v>
      </c>
      <c r="T2" s="256" t="s">
        <v>320</v>
      </c>
      <c r="U2" s="256" t="s">
        <v>319</v>
      </c>
      <c r="V2" s="256" t="s">
        <v>318</v>
      </c>
      <c r="W2" s="256" t="s">
        <v>1804</v>
      </c>
      <c r="X2" s="256" t="s">
        <v>1805</v>
      </c>
      <c r="Y2" s="256" t="s">
        <v>1806</v>
      </c>
      <c r="Z2" s="256" t="s">
        <v>1807</v>
      </c>
      <c r="AA2" s="256" t="s">
        <v>1808</v>
      </c>
      <c r="AB2" s="256" t="s">
        <v>1809</v>
      </c>
      <c r="AC2" s="256" t="s">
        <v>1810</v>
      </c>
      <c r="AD2" s="259" t="s">
        <v>1811</v>
      </c>
      <c r="AE2" s="260" t="s">
        <v>1812</v>
      </c>
      <c r="AG2" s="256" t="s">
        <v>655</v>
      </c>
      <c r="AH2" s="256"/>
      <c r="AI2" s="259" t="s">
        <v>2328</v>
      </c>
      <c r="AJ2">
        <v>0</v>
      </c>
      <c r="AL2" s="260" t="s">
        <v>1812</v>
      </c>
      <c r="AM2" t="s">
        <v>1813</v>
      </c>
      <c r="AN2" t="s">
        <v>1814</v>
      </c>
      <c r="AO2" t="s">
        <v>1824</v>
      </c>
      <c r="AP2" t="s">
        <v>2331</v>
      </c>
    </row>
    <row r="3" spans="1:54" ht="18" x14ac:dyDescent="0.2">
      <c r="A3" s="278">
        <v>100395</v>
      </c>
      <c r="B3" s="278" t="s">
        <v>2233</v>
      </c>
      <c r="C3" s="278" t="s">
        <v>102</v>
      </c>
      <c r="D3" s="278" t="s">
        <v>275</v>
      </c>
      <c r="E3" s="278"/>
      <c r="F3" s="278"/>
      <c r="G3" s="270"/>
      <c r="H3" s="270"/>
      <c r="I3" t="s">
        <v>428</v>
      </c>
      <c r="O3"/>
      <c r="AI3" t="s">
        <v>1720</v>
      </c>
      <c r="AO3" t="s">
        <v>1712</v>
      </c>
      <c r="AP3">
        <v>0</v>
      </c>
      <c r="AQ3" t="e">
        <f>VLOOKUP(A3,[1]Sheet1!$C$4:$G$51,1,0)</f>
        <v>#N/A</v>
      </c>
      <c r="AR3" t="e">
        <f>VLOOKUP(A3,[1]Sheet1!$C$4:$H$51,1,0)</f>
        <v>#N/A</v>
      </c>
    </row>
    <row r="4" spans="1:54" ht="18" x14ac:dyDescent="0.2">
      <c r="A4" s="270">
        <v>100468</v>
      </c>
      <c r="B4" s="270" t="s">
        <v>1826</v>
      </c>
      <c r="C4" s="270" t="s">
        <v>639</v>
      </c>
      <c r="D4" s="270"/>
      <c r="E4" s="270"/>
      <c r="F4" s="278"/>
      <c r="G4" s="270"/>
      <c r="H4" s="270"/>
      <c r="I4" t="s">
        <v>2335</v>
      </c>
      <c r="O4"/>
      <c r="AI4" t="s">
        <v>2335</v>
      </c>
      <c r="AO4" t="s">
        <v>1712</v>
      </c>
      <c r="AP4" t="s">
        <v>2332</v>
      </c>
      <c r="AQ4" t="e">
        <f>VLOOKUP(A4,[1]Sheet1!$C$4:$G$51,1,0)</f>
        <v>#N/A</v>
      </c>
      <c r="AR4" t="e">
        <f>VLOOKUP(A4,[1]Sheet1!$C$4:$H$51,1,0)</f>
        <v>#N/A</v>
      </c>
    </row>
    <row r="5" spans="1:54" ht="18" x14ac:dyDescent="0.2">
      <c r="A5" s="270">
        <v>101177</v>
      </c>
      <c r="B5" s="270" t="s">
        <v>1827</v>
      </c>
      <c r="C5" s="270" t="s">
        <v>1751</v>
      </c>
      <c r="D5" s="270"/>
      <c r="E5" s="270"/>
      <c r="F5" s="278"/>
      <c r="G5" s="270"/>
      <c r="H5" s="270"/>
      <c r="I5" t="s">
        <v>2335</v>
      </c>
      <c r="O5"/>
      <c r="AI5" t="s">
        <v>2335</v>
      </c>
      <c r="AO5" t="s">
        <v>1712</v>
      </c>
      <c r="AP5" t="s">
        <v>2332</v>
      </c>
      <c r="AQ5" t="e">
        <f>VLOOKUP(A5,[1]Sheet1!$C$4:$G$51,1,0)</f>
        <v>#N/A</v>
      </c>
      <c r="AR5" t="e">
        <f>VLOOKUP(A5,[1]Sheet1!$C$4:$H$51,1,0)</f>
        <v>#N/A</v>
      </c>
    </row>
    <row r="6" spans="1:54" ht="18" x14ac:dyDescent="0.2">
      <c r="A6" s="278">
        <v>101282</v>
      </c>
      <c r="B6" s="278" t="s">
        <v>2234</v>
      </c>
      <c r="C6" s="278" t="s">
        <v>153</v>
      </c>
      <c r="D6" s="278" t="s">
        <v>710</v>
      </c>
      <c r="E6" s="278"/>
      <c r="F6" s="278"/>
      <c r="G6" s="270"/>
      <c r="H6" s="270"/>
      <c r="I6" t="s">
        <v>428</v>
      </c>
      <c r="O6"/>
      <c r="AI6" t="s">
        <v>1720</v>
      </c>
      <c r="AO6" t="s">
        <v>1712</v>
      </c>
      <c r="AP6">
        <v>0</v>
      </c>
      <c r="AQ6" t="e">
        <f>VLOOKUP(A6,[1]Sheet1!$C$4:$G$51,1,0)</f>
        <v>#N/A</v>
      </c>
      <c r="AR6" t="e">
        <f>VLOOKUP(A6,[1]Sheet1!$C$4:$H$51,1,0)</f>
        <v>#N/A</v>
      </c>
    </row>
    <row r="7" spans="1:54" ht="18" x14ac:dyDescent="0.2">
      <c r="A7" s="270">
        <v>101343</v>
      </c>
      <c r="B7" s="270" t="s">
        <v>1828</v>
      </c>
      <c r="C7" s="270" t="s">
        <v>102</v>
      </c>
      <c r="D7" s="270"/>
      <c r="E7" s="270"/>
      <c r="F7" s="278"/>
      <c r="G7" s="270"/>
      <c r="H7" s="270"/>
      <c r="I7" t="s">
        <v>2335</v>
      </c>
      <c r="O7"/>
      <c r="AI7" t="s">
        <v>2335</v>
      </c>
      <c r="AO7" t="s">
        <v>1712</v>
      </c>
      <c r="AP7" t="s">
        <v>2332</v>
      </c>
      <c r="AQ7" t="e">
        <f>VLOOKUP(A7,[1]Sheet1!$C$4:$G$51,1,0)</f>
        <v>#N/A</v>
      </c>
      <c r="AR7" t="e">
        <f>VLOOKUP(A7,[1]Sheet1!$C$4:$H$51,1,0)</f>
        <v>#N/A</v>
      </c>
    </row>
    <row r="8" spans="1:54" ht="18" x14ac:dyDescent="0.2">
      <c r="A8" s="270">
        <v>101476</v>
      </c>
      <c r="B8" s="270" t="s">
        <v>1943</v>
      </c>
      <c r="C8" s="270" t="s">
        <v>98</v>
      </c>
      <c r="D8" s="270" t="s">
        <v>269</v>
      </c>
      <c r="E8" s="270"/>
      <c r="F8" s="278"/>
      <c r="G8" s="270"/>
      <c r="H8" s="270"/>
      <c r="I8" t="s">
        <v>2335</v>
      </c>
      <c r="O8"/>
      <c r="AI8" t="s">
        <v>2335</v>
      </c>
      <c r="AO8" t="s">
        <v>1712</v>
      </c>
      <c r="AP8" t="s">
        <v>2332</v>
      </c>
      <c r="AQ8" t="e">
        <f>VLOOKUP(A8,[1]Sheet1!$C$4:$G$51,1,0)</f>
        <v>#N/A</v>
      </c>
      <c r="AR8" t="e">
        <f>VLOOKUP(A8,[1]Sheet1!$C$4:$H$51,1,0)</f>
        <v>#N/A</v>
      </c>
    </row>
    <row r="9" spans="1:54" ht="18" x14ac:dyDescent="0.25">
      <c r="A9" s="278">
        <v>101485</v>
      </c>
      <c r="B9" s="278" t="s">
        <v>2045</v>
      </c>
      <c r="C9" s="278" t="s">
        <v>161</v>
      </c>
      <c r="D9" s="278" t="s">
        <v>1993</v>
      </c>
      <c r="E9" s="278"/>
      <c r="F9" s="278"/>
      <c r="G9" s="270"/>
      <c r="H9" s="270"/>
      <c r="I9" t="s">
        <v>428</v>
      </c>
      <c r="J9" s="280"/>
      <c r="K9" s="281"/>
      <c r="L9" s="280"/>
      <c r="N9" s="285"/>
      <c r="O9"/>
      <c r="AC9" s="280"/>
      <c r="AI9" t="s">
        <v>1715</v>
      </c>
      <c r="AO9" t="s">
        <v>1712</v>
      </c>
      <c r="AP9">
        <v>0</v>
      </c>
      <c r="AQ9" t="e">
        <f>VLOOKUP(A9,[1]Sheet1!$C$4:$G$51,1,0)</f>
        <v>#N/A</v>
      </c>
      <c r="AR9" t="e">
        <f>VLOOKUP(A9,[1]Sheet1!$C$4:$H$51,1,0)</f>
        <v>#N/A</v>
      </c>
    </row>
    <row r="10" spans="1:54" ht="18" x14ac:dyDescent="0.25">
      <c r="A10" s="278">
        <v>101585</v>
      </c>
      <c r="B10" s="278" t="s">
        <v>2046</v>
      </c>
      <c r="C10" s="278" t="s">
        <v>669</v>
      </c>
      <c r="D10" s="278" t="s">
        <v>470</v>
      </c>
      <c r="E10" s="278"/>
      <c r="F10" s="278"/>
      <c r="G10" s="270"/>
      <c r="H10" s="270"/>
      <c r="I10" t="s">
        <v>428</v>
      </c>
      <c r="J10" s="280"/>
      <c r="K10" s="281"/>
      <c r="L10" s="280"/>
      <c r="N10" s="285"/>
      <c r="O10"/>
      <c r="AC10" s="280"/>
      <c r="AI10" t="s">
        <v>1715</v>
      </c>
      <c r="AO10" t="s">
        <v>1712</v>
      </c>
      <c r="AP10">
        <v>0</v>
      </c>
      <c r="AQ10" t="e">
        <f>VLOOKUP(A10,[1]Sheet1!$C$4:$G$51,1,0)</f>
        <v>#N/A</v>
      </c>
      <c r="AR10" t="e">
        <f>VLOOKUP(A10,[1]Sheet1!$C$4:$H$51,1,0)</f>
        <v>#N/A</v>
      </c>
    </row>
    <row r="11" spans="1:54" ht="18" x14ac:dyDescent="0.25">
      <c r="A11" s="278">
        <v>101587</v>
      </c>
      <c r="B11" s="278" t="s">
        <v>2047</v>
      </c>
      <c r="C11" s="278" t="s">
        <v>225</v>
      </c>
      <c r="D11" s="278" t="s">
        <v>226</v>
      </c>
      <c r="E11" s="278"/>
      <c r="F11" s="278"/>
      <c r="G11" s="270"/>
      <c r="H11" s="270"/>
      <c r="I11" t="s">
        <v>428</v>
      </c>
      <c r="J11" s="280"/>
      <c r="K11" s="281"/>
      <c r="L11" s="280"/>
      <c r="N11" s="285"/>
      <c r="O11"/>
      <c r="AC11" s="280"/>
      <c r="AI11" t="s">
        <v>1715</v>
      </c>
      <c r="AO11" t="s">
        <v>1712</v>
      </c>
      <c r="AP11">
        <v>0</v>
      </c>
      <c r="AQ11" t="e">
        <f>VLOOKUP(A11,[1]Sheet1!$C$4:$G$51,1,0)</f>
        <v>#N/A</v>
      </c>
      <c r="AR11" t="e">
        <f>VLOOKUP(A11,[1]Sheet1!$C$4:$H$51,1,0)</f>
        <v>#N/A</v>
      </c>
    </row>
    <row r="12" spans="1:54" ht="18" x14ac:dyDescent="0.25">
      <c r="A12" s="278">
        <v>101776</v>
      </c>
      <c r="B12" s="278" t="s">
        <v>2048</v>
      </c>
      <c r="C12" s="278" t="s">
        <v>94</v>
      </c>
      <c r="D12" s="278" t="s">
        <v>240</v>
      </c>
      <c r="E12" s="278"/>
      <c r="F12" s="278"/>
      <c r="G12" s="270"/>
      <c r="H12" s="270"/>
      <c r="I12" t="s">
        <v>428</v>
      </c>
      <c r="J12" s="280"/>
      <c r="K12" s="281"/>
      <c r="L12" s="280"/>
      <c r="N12" s="285"/>
      <c r="O12"/>
      <c r="AC12" s="280"/>
      <c r="AI12" t="s">
        <v>1715</v>
      </c>
      <c r="AO12" t="s">
        <v>1712</v>
      </c>
      <c r="AP12">
        <v>0</v>
      </c>
      <c r="AQ12" t="e">
        <f>VLOOKUP(A12,[1]Sheet1!$C$4:$G$51,1,0)</f>
        <v>#N/A</v>
      </c>
      <c r="AR12" t="e">
        <f>VLOOKUP(A12,[1]Sheet1!$C$4:$H$51,1,0)</f>
        <v>#N/A</v>
      </c>
    </row>
    <row r="13" spans="1:54" ht="18" x14ac:dyDescent="0.2">
      <c r="A13" s="270">
        <v>101802</v>
      </c>
      <c r="B13" s="270" t="s">
        <v>1944</v>
      </c>
      <c r="C13" s="270" t="s">
        <v>102</v>
      </c>
      <c r="D13" s="270" t="s">
        <v>395</v>
      </c>
      <c r="E13" s="270"/>
      <c r="F13" s="278"/>
      <c r="G13" s="270"/>
      <c r="H13" s="270"/>
      <c r="I13" t="s">
        <v>2335</v>
      </c>
      <c r="O13"/>
      <c r="AI13" t="s">
        <v>2335</v>
      </c>
      <c r="AO13" t="s">
        <v>1712</v>
      </c>
      <c r="AP13" t="s">
        <v>2332</v>
      </c>
      <c r="AQ13" t="e">
        <f>VLOOKUP(A13,[1]Sheet1!$C$4:$G$51,1,0)</f>
        <v>#N/A</v>
      </c>
      <c r="AR13" t="e">
        <f>VLOOKUP(A13,[1]Sheet1!$C$4:$H$51,1,0)</f>
        <v>#N/A</v>
      </c>
    </row>
    <row r="14" spans="1:54" x14ac:dyDescent="0.2">
      <c r="A14">
        <v>102240</v>
      </c>
      <c r="B14" t="s">
        <v>436</v>
      </c>
      <c r="C14" t="s">
        <v>762</v>
      </c>
      <c r="D14" t="s">
        <v>724</v>
      </c>
      <c r="I14" t="s">
        <v>428</v>
      </c>
      <c r="O14"/>
      <c r="AG14" t="s">
        <v>1800</v>
      </c>
      <c r="AI14" t="s">
        <v>1800</v>
      </c>
      <c r="AO14" t="s">
        <v>1712</v>
      </c>
      <c r="AP14">
        <v>0</v>
      </c>
      <c r="AQ14" t="e">
        <f>VLOOKUP(A14,[1]Sheet1!$C$4:$G$51,1,0)</f>
        <v>#N/A</v>
      </c>
      <c r="AR14" t="e">
        <f>VLOOKUP(A14,[1]Sheet1!$C$4:$H$51,1,0)</f>
        <v>#N/A</v>
      </c>
    </row>
    <row r="15" spans="1:54" ht="18" x14ac:dyDescent="0.2">
      <c r="A15" s="270">
        <v>102316</v>
      </c>
      <c r="B15" s="270" t="s">
        <v>1829</v>
      </c>
      <c r="C15" s="270" t="s">
        <v>170</v>
      </c>
      <c r="D15" s="270"/>
      <c r="E15" s="270"/>
      <c r="F15" s="278"/>
      <c r="G15" s="270"/>
      <c r="H15" s="270"/>
      <c r="I15" t="s">
        <v>2335</v>
      </c>
      <c r="O15"/>
      <c r="AI15" t="s">
        <v>2335</v>
      </c>
      <c r="AO15" t="s">
        <v>1712</v>
      </c>
      <c r="AP15" t="s">
        <v>2332</v>
      </c>
      <c r="AQ15" t="e">
        <f>VLOOKUP(A15,[1]Sheet1!$C$4:$G$51,1,0)</f>
        <v>#N/A</v>
      </c>
      <c r="AR15" t="e">
        <f>VLOOKUP(A15,[1]Sheet1!$C$4:$H$51,1,0)</f>
        <v>#N/A</v>
      </c>
    </row>
    <row r="16" spans="1:54" ht="18" x14ac:dyDescent="0.25">
      <c r="A16" s="278">
        <v>102364</v>
      </c>
      <c r="B16" s="278" t="s">
        <v>2050</v>
      </c>
      <c r="C16" s="278" t="s">
        <v>729</v>
      </c>
      <c r="D16" s="278" t="s">
        <v>644</v>
      </c>
      <c r="E16" s="278"/>
      <c r="F16" s="278"/>
      <c r="G16" s="270"/>
      <c r="H16" s="270"/>
      <c r="I16" t="s">
        <v>428</v>
      </c>
      <c r="J16" s="280"/>
      <c r="K16" s="281"/>
      <c r="L16" s="280"/>
      <c r="N16" s="285"/>
      <c r="O16"/>
      <c r="AC16" s="280"/>
      <c r="AI16" t="s">
        <v>1715</v>
      </c>
      <c r="AO16" t="s">
        <v>1712</v>
      </c>
      <c r="AP16">
        <v>0</v>
      </c>
      <c r="AQ16" t="e">
        <f>VLOOKUP(A16,[1]Sheet1!$C$4:$G$51,1,0)</f>
        <v>#N/A</v>
      </c>
      <c r="AR16" t="e">
        <f>VLOOKUP(A16,[1]Sheet1!$C$4:$H$51,1,0)</f>
        <v>#N/A</v>
      </c>
    </row>
    <row r="17" spans="1:44" ht="18" x14ac:dyDescent="0.2">
      <c r="A17" s="270">
        <v>102525</v>
      </c>
      <c r="B17" s="270" t="s">
        <v>1830</v>
      </c>
      <c r="C17" s="270" t="s">
        <v>1831</v>
      </c>
      <c r="D17" s="270"/>
      <c r="E17" s="270"/>
      <c r="F17" s="278"/>
      <c r="G17" s="270"/>
      <c r="H17" s="270"/>
      <c r="I17" t="s">
        <v>2335</v>
      </c>
      <c r="O17"/>
      <c r="AI17" t="s">
        <v>2335</v>
      </c>
      <c r="AO17" t="s">
        <v>1712</v>
      </c>
      <c r="AP17" t="s">
        <v>2332</v>
      </c>
      <c r="AQ17" t="e">
        <f>VLOOKUP(A17,[1]Sheet1!$C$4:$G$51,1,0)</f>
        <v>#N/A</v>
      </c>
      <c r="AR17" t="e">
        <f>VLOOKUP(A17,[1]Sheet1!$C$4:$H$51,1,0)</f>
        <v>#N/A</v>
      </c>
    </row>
    <row r="18" spans="1:44" x14ac:dyDescent="0.2">
      <c r="A18">
        <v>102552</v>
      </c>
      <c r="B18" t="s">
        <v>1209</v>
      </c>
      <c r="C18" t="s">
        <v>404</v>
      </c>
      <c r="D18" t="s">
        <v>230</v>
      </c>
      <c r="I18" t="s">
        <v>428</v>
      </c>
      <c r="O18"/>
      <c r="AE18" t="str">
        <f>IFERROR(VLOOKUP(#REF!,[2]Sheet2!#REF!,2,0),"")</f>
        <v/>
      </c>
      <c r="AG18" t="s">
        <v>1718</v>
      </c>
      <c r="AI18" t="s">
        <v>1718</v>
      </c>
      <c r="AL18" t="str">
        <f>IFERROR(VLOOKUP(A18,[2]Sheet2!A$2:C$3613,2,0),"")</f>
        <v>م</v>
      </c>
      <c r="AN18" t="s">
        <v>1712</v>
      </c>
      <c r="AO18" t="s">
        <v>1712</v>
      </c>
      <c r="AP18">
        <v>0</v>
      </c>
      <c r="AQ18" t="e">
        <f>VLOOKUP(A18,[1]Sheet1!$C$4:$G$51,1,0)</f>
        <v>#N/A</v>
      </c>
      <c r="AR18" t="e">
        <f>VLOOKUP(A18,[1]Sheet1!$C$4:$H$51,1,0)</f>
        <v>#N/A</v>
      </c>
    </row>
    <row r="19" spans="1:44" ht="18" x14ac:dyDescent="0.2">
      <c r="A19" s="270">
        <v>102583</v>
      </c>
      <c r="B19" s="270" t="s">
        <v>1832</v>
      </c>
      <c r="C19" s="270" t="s">
        <v>60</v>
      </c>
      <c r="D19" s="270"/>
      <c r="E19" s="270"/>
      <c r="F19" s="278"/>
      <c r="G19" s="270"/>
      <c r="H19" s="270"/>
      <c r="I19" t="s">
        <v>2335</v>
      </c>
      <c r="O19"/>
      <c r="AI19" t="s">
        <v>2335</v>
      </c>
      <c r="AO19" t="s">
        <v>1712</v>
      </c>
      <c r="AP19" t="s">
        <v>2332</v>
      </c>
      <c r="AQ19" t="e">
        <f>VLOOKUP(A19,[1]Sheet1!$C$4:$G$51,1,0)</f>
        <v>#N/A</v>
      </c>
      <c r="AR19" t="e">
        <f>VLOOKUP(A19,[1]Sheet1!$C$4:$H$51,1,0)</f>
        <v>#N/A</v>
      </c>
    </row>
    <row r="20" spans="1:44" ht="18" x14ac:dyDescent="0.2">
      <c r="A20" s="278">
        <v>102584</v>
      </c>
      <c r="B20" s="278" t="s">
        <v>2235</v>
      </c>
      <c r="C20" s="278" t="s">
        <v>69</v>
      </c>
      <c r="D20" s="278" t="s">
        <v>235</v>
      </c>
      <c r="E20" s="278"/>
      <c r="F20" s="278"/>
      <c r="G20" s="270"/>
      <c r="H20" s="270"/>
      <c r="I20" t="s">
        <v>428</v>
      </c>
      <c r="O20"/>
      <c r="AI20" t="s">
        <v>1720</v>
      </c>
      <c r="AO20" t="s">
        <v>1712</v>
      </c>
      <c r="AP20">
        <v>0</v>
      </c>
      <c r="AQ20" t="e">
        <f>VLOOKUP(A20,[1]Sheet1!$C$4:$G$51,1,0)</f>
        <v>#N/A</v>
      </c>
      <c r="AR20" t="e">
        <f>VLOOKUP(A20,[1]Sheet1!$C$4:$H$51,1,0)</f>
        <v>#N/A</v>
      </c>
    </row>
    <row r="21" spans="1:44" x14ac:dyDescent="0.2">
      <c r="A21">
        <v>102646</v>
      </c>
      <c r="B21" t="s">
        <v>1564</v>
      </c>
      <c r="I21" t="s">
        <v>428</v>
      </c>
      <c r="O21"/>
      <c r="AE21" t="str">
        <f>IFERROR(VLOOKUP(#REF!,[2]Sheet2!#REF!,2,0),"")</f>
        <v/>
      </c>
      <c r="AG21" t="s">
        <v>576</v>
      </c>
      <c r="AI21" t="s">
        <v>576</v>
      </c>
      <c r="AL21" t="str">
        <f>IFERROR(VLOOKUP(A21,[2]Sheet2!A$2:C$3613,2,0),"")</f>
        <v>م</v>
      </c>
      <c r="AN21" t="s">
        <v>1712</v>
      </c>
      <c r="AO21" t="s">
        <v>1712</v>
      </c>
      <c r="AP21">
        <v>0</v>
      </c>
      <c r="AQ21" t="e">
        <f>VLOOKUP(A21,[1]Sheet1!$C$4:$G$51,1,0)</f>
        <v>#N/A</v>
      </c>
      <c r="AR21" t="e">
        <f>VLOOKUP(A21,[1]Sheet1!$C$4:$H$51,1,0)</f>
        <v>#N/A</v>
      </c>
    </row>
    <row r="22" spans="1:44" ht="18" x14ac:dyDescent="0.25">
      <c r="A22" s="278">
        <v>102668</v>
      </c>
      <c r="B22" s="278" t="s">
        <v>2051</v>
      </c>
      <c r="C22" s="278" t="s">
        <v>435</v>
      </c>
      <c r="D22" s="278" t="s">
        <v>200</v>
      </c>
      <c r="E22" s="278"/>
      <c r="F22" s="278"/>
      <c r="G22" s="270"/>
      <c r="H22" s="270"/>
      <c r="I22" t="s">
        <v>428</v>
      </c>
      <c r="J22" s="280"/>
      <c r="K22" s="281"/>
      <c r="L22" s="280"/>
      <c r="N22" s="285"/>
      <c r="O22"/>
      <c r="AC22" s="280"/>
      <c r="AI22" t="s">
        <v>1715</v>
      </c>
      <c r="AO22" t="s">
        <v>1712</v>
      </c>
      <c r="AP22">
        <v>0</v>
      </c>
      <c r="AQ22" t="e">
        <f>VLOOKUP(A22,[1]Sheet1!$C$4:$G$51,1,0)</f>
        <v>#N/A</v>
      </c>
      <c r="AR22" t="e">
        <f>VLOOKUP(A22,[1]Sheet1!$C$4:$H$51,1,0)</f>
        <v>#N/A</v>
      </c>
    </row>
    <row r="23" spans="1:44" ht="18" x14ac:dyDescent="0.2">
      <c r="A23" s="270">
        <v>102688</v>
      </c>
      <c r="B23" s="270" t="s">
        <v>1833</v>
      </c>
      <c r="C23" s="270" t="s">
        <v>140</v>
      </c>
      <c r="D23" s="270"/>
      <c r="E23" s="270"/>
      <c r="F23" s="278"/>
      <c r="G23" s="270"/>
      <c r="H23" s="270"/>
      <c r="I23" t="s">
        <v>2335</v>
      </c>
      <c r="O23"/>
      <c r="AI23" t="s">
        <v>2335</v>
      </c>
      <c r="AO23" t="s">
        <v>1712</v>
      </c>
      <c r="AP23" t="s">
        <v>2332</v>
      </c>
      <c r="AQ23" t="e">
        <f>VLOOKUP(A23,[1]Sheet1!$C$4:$G$51,1,0)</f>
        <v>#N/A</v>
      </c>
      <c r="AR23" t="e">
        <f>VLOOKUP(A23,[1]Sheet1!$C$4:$H$51,1,0)</f>
        <v>#N/A</v>
      </c>
    </row>
    <row r="24" spans="1:44" ht="18" x14ac:dyDescent="0.25">
      <c r="A24" s="278">
        <v>102813</v>
      </c>
      <c r="B24" s="278" t="s">
        <v>2052</v>
      </c>
      <c r="C24" s="278" t="s">
        <v>438</v>
      </c>
      <c r="D24" s="278" t="s">
        <v>440</v>
      </c>
      <c r="E24" s="278"/>
      <c r="F24" s="278"/>
      <c r="G24" s="270"/>
      <c r="H24" s="270"/>
      <c r="I24" t="s">
        <v>428</v>
      </c>
      <c r="J24" s="280"/>
      <c r="K24" s="281"/>
      <c r="L24" s="280"/>
      <c r="N24" s="285"/>
      <c r="O24"/>
      <c r="AC24" s="280"/>
      <c r="AI24" t="s">
        <v>1715</v>
      </c>
      <c r="AO24" t="s">
        <v>1712</v>
      </c>
      <c r="AP24">
        <v>0</v>
      </c>
      <c r="AQ24" t="e">
        <f>VLOOKUP(A24,[1]Sheet1!$C$4:$G$51,1,0)</f>
        <v>#N/A</v>
      </c>
      <c r="AR24" t="e">
        <f>VLOOKUP(A24,[1]Sheet1!$C$4:$H$51,1,0)</f>
        <v>#N/A</v>
      </c>
    </row>
    <row r="25" spans="1:44" ht="18" x14ac:dyDescent="0.25">
      <c r="A25" s="278">
        <v>102835</v>
      </c>
      <c r="B25" s="278" t="s">
        <v>2053</v>
      </c>
      <c r="C25" s="278" t="s">
        <v>522</v>
      </c>
      <c r="D25" s="278" t="s">
        <v>2054</v>
      </c>
      <c r="E25" s="278"/>
      <c r="F25" s="278"/>
      <c r="G25" s="270"/>
      <c r="H25" s="270"/>
      <c r="I25" t="s">
        <v>428</v>
      </c>
      <c r="J25" s="280"/>
      <c r="K25" s="281"/>
      <c r="L25" s="280"/>
      <c r="N25" s="285"/>
      <c r="O25"/>
      <c r="AC25" s="280"/>
      <c r="AI25" t="s">
        <v>1715</v>
      </c>
      <c r="AO25" t="s">
        <v>1712</v>
      </c>
      <c r="AP25">
        <v>0</v>
      </c>
      <c r="AQ25" t="e">
        <f>VLOOKUP(A25,[1]Sheet1!$C$4:$G$51,1,0)</f>
        <v>#N/A</v>
      </c>
      <c r="AR25" t="e">
        <f>VLOOKUP(A25,[1]Sheet1!$C$4:$H$51,1,0)</f>
        <v>#N/A</v>
      </c>
    </row>
    <row r="26" spans="1:44" ht="18" x14ac:dyDescent="0.2">
      <c r="A26" s="270">
        <v>102929</v>
      </c>
      <c r="B26" s="270" t="s">
        <v>1834</v>
      </c>
      <c r="C26" s="270" t="s">
        <v>66</v>
      </c>
      <c r="D26" s="270"/>
      <c r="E26" s="270"/>
      <c r="F26" s="278"/>
      <c r="G26" s="270"/>
      <c r="H26" s="270"/>
      <c r="I26" t="s">
        <v>2335</v>
      </c>
      <c r="O26"/>
      <c r="AI26" t="s">
        <v>2335</v>
      </c>
      <c r="AO26" t="s">
        <v>1712</v>
      </c>
      <c r="AP26" t="s">
        <v>2332</v>
      </c>
      <c r="AQ26" t="e">
        <f>VLOOKUP(A26,[1]Sheet1!$C$4:$G$51,1,0)</f>
        <v>#N/A</v>
      </c>
      <c r="AR26" t="e">
        <f>VLOOKUP(A26,[1]Sheet1!$C$4:$H$51,1,0)</f>
        <v>#N/A</v>
      </c>
    </row>
    <row r="27" spans="1:44" ht="18" x14ac:dyDescent="0.25">
      <c r="A27" s="278">
        <v>102945</v>
      </c>
      <c r="B27" s="278" t="s">
        <v>2055</v>
      </c>
      <c r="C27" s="278" t="s">
        <v>142</v>
      </c>
      <c r="D27" s="278" t="s">
        <v>245</v>
      </c>
      <c r="E27" s="278"/>
      <c r="F27" s="278"/>
      <c r="G27" s="270"/>
      <c r="H27" s="270"/>
      <c r="I27" t="s">
        <v>428</v>
      </c>
      <c r="J27" s="280"/>
      <c r="K27" s="281"/>
      <c r="L27" s="280"/>
      <c r="N27" s="285"/>
      <c r="O27"/>
      <c r="AC27" s="280"/>
      <c r="AI27" t="s">
        <v>1715</v>
      </c>
      <c r="AO27" t="s">
        <v>1712</v>
      </c>
      <c r="AP27">
        <v>0</v>
      </c>
      <c r="AQ27" t="e">
        <f>VLOOKUP(A27,[1]Sheet1!$C$4:$G$51,1,0)</f>
        <v>#N/A</v>
      </c>
      <c r="AR27" t="e">
        <f>VLOOKUP(A27,[1]Sheet1!$C$4:$H$51,1,0)</f>
        <v>#N/A</v>
      </c>
    </row>
    <row r="28" spans="1:44" ht="18" x14ac:dyDescent="0.2">
      <c r="A28" s="270">
        <v>103033</v>
      </c>
      <c r="B28" s="270" t="s">
        <v>1835</v>
      </c>
      <c r="C28" s="270" t="s">
        <v>68</v>
      </c>
      <c r="D28" s="270"/>
      <c r="E28" s="270"/>
      <c r="F28" s="278"/>
      <c r="G28" s="270"/>
      <c r="H28" s="270"/>
      <c r="I28" t="s">
        <v>2335</v>
      </c>
      <c r="O28"/>
      <c r="AI28" t="s">
        <v>2335</v>
      </c>
      <c r="AO28" t="s">
        <v>1712</v>
      </c>
      <c r="AP28" t="s">
        <v>2332</v>
      </c>
      <c r="AQ28" t="e">
        <f>VLOOKUP(A28,[1]Sheet1!$C$4:$G$51,1,0)</f>
        <v>#N/A</v>
      </c>
      <c r="AR28" t="e">
        <f>VLOOKUP(A28,[1]Sheet1!$C$4:$H$51,1,0)</f>
        <v>#N/A</v>
      </c>
    </row>
    <row r="29" spans="1:44" ht="18" x14ac:dyDescent="0.2">
      <c r="A29" s="270">
        <v>103053</v>
      </c>
      <c r="B29" s="270" t="s">
        <v>1836</v>
      </c>
      <c r="C29" s="270" t="s">
        <v>382</v>
      </c>
      <c r="D29" s="270"/>
      <c r="E29" s="270"/>
      <c r="F29" s="278"/>
      <c r="G29" s="270"/>
      <c r="H29" s="270"/>
      <c r="I29" t="s">
        <v>2335</v>
      </c>
      <c r="O29"/>
      <c r="AI29" t="s">
        <v>2335</v>
      </c>
      <c r="AO29" t="s">
        <v>1712</v>
      </c>
      <c r="AP29" t="s">
        <v>2332</v>
      </c>
      <c r="AQ29" t="e">
        <f>VLOOKUP(A29,[1]Sheet1!$C$4:$G$51,1,0)</f>
        <v>#N/A</v>
      </c>
      <c r="AR29" t="e">
        <f>VLOOKUP(A29,[1]Sheet1!$C$4:$H$51,1,0)</f>
        <v>#N/A</v>
      </c>
    </row>
    <row r="30" spans="1:44" ht="18" x14ac:dyDescent="0.25">
      <c r="A30" s="278">
        <v>103089</v>
      </c>
      <c r="B30" s="278" t="s">
        <v>2056</v>
      </c>
      <c r="C30" s="278" t="s">
        <v>61</v>
      </c>
      <c r="D30" s="278" t="s">
        <v>283</v>
      </c>
      <c r="E30" s="278"/>
      <c r="F30" s="278"/>
      <c r="G30" s="270"/>
      <c r="H30" s="270"/>
      <c r="I30" t="s">
        <v>428</v>
      </c>
      <c r="J30" s="280"/>
      <c r="K30" s="281"/>
      <c r="L30" s="280"/>
      <c r="N30" s="285"/>
      <c r="O30"/>
      <c r="AC30" s="280"/>
      <c r="AI30" t="s">
        <v>1715</v>
      </c>
      <c r="AO30" t="s">
        <v>1712</v>
      </c>
      <c r="AP30">
        <v>0</v>
      </c>
      <c r="AQ30" t="e">
        <f>VLOOKUP(A30,[1]Sheet1!$C$4:$G$51,1,0)</f>
        <v>#N/A</v>
      </c>
      <c r="AR30" t="e">
        <f>VLOOKUP(A30,[1]Sheet1!$C$4:$H$51,1,0)</f>
        <v>#N/A</v>
      </c>
    </row>
    <row r="31" spans="1:44" ht="18" x14ac:dyDescent="0.2">
      <c r="A31" s="278">
        <v>103257</v>
      </c>
      <c r="B31" s="278" t="s">
        <v>1275</v>
      </c>
      <c r="C31" s="278" t="s">
        <v>2199</v>
      </c>
      <c r="D31" s="278" t="s">
        <v>2035</v>
      </c>
      <c r="E31" s="278"/>
      <c r="F31" s="278"/>
      <c r="G31" s="270"/>
      <c r="H31" s="270"/>
      <c r="I31" t="s">
        <v>428</v>
      </c>
      <c r="O31"/>
      <c r="AI31" t="s">
        <v>1716</v>
      </c>
      <c r="AO31" t="s">
        <v>1712</v>
      </c>
      <c r="AP31">
        <v>0</v>
      </c>
      <c r="AQ31" t="e">
        <f>VLOOKUP(A31,[1]Sheet1!$C$4:$G$51,1,0)</f>
        <v>#N/A</v>
      </c>
      <c r="AR31" t="e">
        <f>VLOOKUP(A31,[1]Sheet1!$C$4:$H$51,1,0)</f>
        <v>#N/A</v>
      </c>
    </row>
    <row r="32" spans="1:44" ht="18" x14ac:dyDescent="0.2">
      <c r="A32" s="270">
        <v>103336</v>
      </c>
      <c r="B32" s="270" t="s">
        <v>1837</v>
      </c>
      <c r="C32" s="270" t="s">
        <v>659</v>
      </c>
      <c r="D32" s="270"/>
      <c r="E32" s="270"/>
      <c r="F32" s="278"/>
      <c r="G32" s="270"/>
      <c r="H32" s="270"/>
      <c r="I32" t="s">
        <v>2335</v>
      </c>
      <c r="O32"/>
      <c r="AI32" t="s">
        <v>2335</v>
      </c>
      <c r="AO32" t="s">
        <v>1712</v>
      </c>
      <c r="AP32" t="s">
        <v>2332</v>
      </c>
      <c r="AQ32" t="e">
        <f>VLOOKUP(A32,[1]Sheet1!$C$4:$G$51,1,0)</f>
        <v>#N/A</v>
      </c>
      <c r="AR32" t="e">
        <f>VLOOKUP(A32,[1]Sheet1!$C$4:$H$51,1,0)</f>
        <v>#N/A</v>
      </c>
    </row>
    <row r="33" spans="1:44" ht="18" x14ac:dyDescent="0.2">
      <c r="A33" s="270">
        <v>103380</v>
      </c>
      <c r="B33" s="270" t="s">
        <v>1838</v>
      </c>
      <c r="C33" s="270" t="s">
        <v>154</v>
      </c>
      <c r="D33" s="270"/>
      <c r="E33" s="270"/>
      <c r="F33" s="278"/>
      <c r="G33" s="270"/>
      <c r="H33" s="270"/>
      <c r="I33" t="s">
        <v>2335</v>
      </c>
      <c r="O33"/>
      <c r="AI33" t="s">
        <v>2335</v>
      </c>
      <c r="AO33" t="s">
        <v>1712</v>
      </c>
      <c r="AP33" t="s">
        <v>2332</v>
      </c>
      <c r="AQ33" t="e">
        <f>VLOOKUP(A33,[1]Sheet1!$C$4:$G$51,1,0)</f>
        <v>#N/A</v>
      </c>
      <c r="AR33" t="e">
        <f>VLOOKUP(A33,[1]Sheet1!$C$4:$H$51,1,0)</f>
        <v>#N/A</v>
      </c>
    </row>
    <row r="34" spans="1:44" ht="18" x14ac:dyDescent="0.2">
      <c r="A34" s="270">
        <v>103599</v>
      </c>
      <c r="B34" s="270" t="s">
        <v>1945</v>
      </c>
      <c r="C34" s="270" t="s">
        <v>66</v>
      </c>
      <c r="D34" s="270" t="s">
        <v>217</v>
      </c>
      <c r="E34" s="270"/>
      <c r="F34" s="278"/>
      <c r="G34" s="270"/>
      <c r="H34" s="270"/>
      <c r="I34" t="s">
        <v>2335</v>
      </c>
      <c r="O34"/>
      <c r="AI34" t="s">
        <v>2335</v>
      </c>
      <c r="AO34" t="s">
        <v>1712</v>
      </c>
      <c r="AP34" t="s">
        <v>2332</v>
      </c>
      <c r="AQ34" t="e">
        <f>VLOOKUP(A34,[1]Sheet1!$C$4:$G$51,1,0)</f>
        <v>#N/A</v>
      </c>
      <c r="AR34" t="e">
        <f>VLOOKUP(A34,[1]Sheet1!$C$4:$H$51,1,0)</f>
        <v>#N/A</v>
      </c>
    </row>
    <row r="35" spans="1:44" ht="18" x14ac:dyDescent="0.2">
      <c r="A35" s="270">
        <v>103635</v>
      </c>
      <c r="B35" s="270" t="s">
        <v>1839</v>
      </c>
      <c r="C35" s="270" t="s">
        <v>1840</v>
      </c>
      <c r="D35" s="270"/>
      <c r="E35" s="270"/>
      <c r="F35" s="278"/>
      <c r="G35" s="270"/>
      <c r="H35" s="270"/>
      <c r="I35" t="s">
        <v>2335</v>
      </c>
      <c r="O35"/>
      <c r="AI35" t="s">
        <v>2335</v>
      </c>
      <c r="AO35" t="s">
        <v>1712</v>
      </c>
      <c r="AP35" t="s">
        <v>2332</v>
      </c>
      <c r="AQ35" t="e">
        <f>VLOOKUP(A35,[1]Sheet1!$C$4:$G$51,1,0)</f>
        <v>#N/A</v>
      </c>
      <c r="AR35" t="e">
        <f>VLOOKUP(A35,[1]Sheet1!$C$4:$H$51,1,0)</f>
        <v>#N/A</v>
      </c>
    </row>
    <row r="36" spans="1:44" ht="18" x14ac:dyDescent="0.2">
      <c r="A36" s="270">
        <v>103656</v>
      </c>
      <c r="B36" s="270" t="s">
        <v>1841</v>
      </c>
      <c r="C36" s="270" t="s">
        <v>638</v>
      </c>
      <c r="D36" s="270"/>
      <c r="E36" s="270"/>
      <c r="F36" s="278"/>
      <c r="G36" s="270"/>
      <c r="H36" s="270"/>
      <c r="I36" t="s">
        <v>2335</v>
      </c>
      <c r="O36"/>
      <c r="AI36" t="s">
        <v>2335</v>
      </c>
      <c r="AO36" t="s">
        <v>1712</v>
      </c>
      <c r="AP36" t="s">
        <v>2332</v>
      </c>
      <c r="AQ36" t="e">
        <f>VLOOKUP(A36,[1]Sheet1!$C$4:$G$51,1,0)</f>
        <v>#N/A</v>
      </c>
      <c r="AR36" t="e">
        <f>VLOOKUP(A36,[1]Sheet1!$C$4:$H$51,1,0)</f>
        <v>#N/A</v>
      </c>
    </row>
    <row r="37" spans="1:44" ht="18" x14ac:dyDescent="0.25">
      <c r="A37" s="278">
        <v>103669</v>
      </c>
      <c r="B37" s="278" t="s">
        <v>2057</v>
      </c>
      <c r="C37" s="278" t="s">
        <v>2058</v>
      </c>
      <c r="D37" s="278" t="s">
        <v>444</v>
      </c>
      <c r="E37" s="278"/>
      <c r="F37" s="278"/>
      <c r="G37" s="270"/>
      <c r="H37" s="270"/>
      <c r="I37" t="s">
        <v>428</v>
      </c>
      <c r="J37" s="280"/>
      <c r="K37" s="281"/>
      <c r="L37" s="280"/>
      <c r="N37" s="285"/>
      <c r="O37"/>
      <c r="AC37" s="280"/>
      <c r="AI37" t="s">
        <v>1715</v>
      </c>
      <c r="AO37" t="s">
        <v>1712</v>
      </c>
      <c r="AP37">
        <v>0</v>
      </c>
      <c r="AQ37" t="e">
        <f>VLOOKUP(A37,[1]Sheet1!$C$4:$G$51,1,0)</f>
        <v>#N/A</v>
      </c>
      <c r="AR37" t="e">
        <f>VLOOKUP(A37,[1]Sheet1!$C$4:$H$51,1,0)</f>
        <v>#N/A</v>
      </c>
    </row>
    <row r="38" spans="1:44" ht="18" x14ac:dyDescent="0.2">
      <c r="A38" s="278">
        <v>103691</v>
      </c>
      <c r="B38" s="278" t="s">
        <v>2236</v>
      </c>
      <c r="C38" s="278" t="s">
        <v>2237</v>
      </c>
      <c r="D38" s="278" t="s">
        <v>235</v>
      </c>
      <c r="E38" s="278"/>
      <c r="F38" s="278"/>
      <c r="G38" s="270"/>
      <c r="H38" s="270"/>
      <c r="I38" t="s">
        <v>428</v>
      </c>
      <c r="O38"/>
      <c r="AI38" t="s">
        <v>1720</v>
      </c>
      <c r="AO38" t="s">
        <v>1712</v>
      </c>
      <c r="AP38">
        <v>0</v>
      </c>
      <c r="AQ38" t="e">
        <f>VLOOKUP(A38,[1]Sheet1!$C$4:$G$51,1,0)</f>
        <v>#N/A</v>
      </c>
      <c r="AR38" t="e">
        <f>VLOOKUP(A38,[1]Sheet1!$C$4:$H$51,1,0)</f>
        <v>#N/A</v>
      </c>
    </row>
    <row r="39" spans="1:44" ht="18" x14ac:dyDescent="0.25">
      <c r="A39" s="278">
        <v>103696</v>
      </c>
      <c r="B39" s="278" t="s">
        <v>2059</v>
      </c>
      <c r="C39" s="278" t="s">
        <v>442</v>
      </c>
      <c r="D39" s="278" t="s">
        <v>254</v>
      </c>
      <c r="E39" s="278"/>
      <c r="F39" s="278"/>
      <c r="G39" s="270"/>
      <c r="H39" s="270"/>
      <c r="I39" t="s">
        <v>428</v>
      </c>
      <c r="J39" s="280"/>
      <c r="K39" s="281"/>
      <c r="L39" s="280"/>
      <c r="N39" s="285"/>
      <c r="O39"/>
      <c r="AC39" s="280"/>
      <c r="AI39" t="s">
        <v>1715</v>
      </c>
      <c r="AO39" t="s">
        <v>1712</v>
      </c>
      <c r="AP39">
        <v>0</v>
      </c>
      <c r="AQ39" t="e">
        <f>VLOOKUP(A39,[1]Sheet1!$C$4:$G$51,1,0)</f>
        <v>#N/A</v>
      </c>
      <c r="AR39" t="e">
        <f>VLOOKUP(A39,[1]Sheet1!$C$4:$H$51,1,0)</f>
        <v>#N/A</v>
      </c>
    </row>
    <row r="40" spans="1:44" ht="18" x14ac:dyDescent="0.2">
      <c r="A40" s="270">
        <v>103795</v>
      </c>
      <c r="B40" s="270" t="s">
        <v>1946</v>
      </c>
      <c r="C40" s="270" t="s">
        <v>102</v>
      </c>
      <c r="D40" s="270" t="s">
        <v>235</v>
      </c>
      <c r="E40" s="270"/>
      <c r="F40" s="278"/>
      <c r="G40" s="270"/>
      <c r="H40" s="270"/>
      <c r="I40" t="s">
        <v>2335</v>
      </c>
      <c r="O40"/>
      <c r="AI40" t="s">
        <v>2335</v>
      </c>
      <c r="AO40" t="s">
        <v>1712</v>
      </c>
      <c r="AP40" t="s">
        <v>2332</v>
      </c>
      <c r="AQ40" t="e">
        <f>VLOOKUP(A40,[1]Sheet1!$C$4:$G$51,1,0)</f>
        <v>#N/A</v>
      </c>
      <c r="AR40" t="e">
        <f>VLOOKUP(A40,[1]Sheet1!$C$4:$H$51,1,0)</f>
        <v>#N/A</v>
      </c>
    </row>
    <row r="41" spans="1:44" x14ac:dyDescent="0.2">
      <c r="A41">
        <v>103985</v>
      </c>
      <c r="B41" t="s">
        <v>1565</v>
      </c>
      <c r="I41" t="s">
        <v>428</v>
      </c>
      <c r="O41"/>
      <c r="AG41" t="s">
        <v>576</v>
      </c>
      <c r="AI41" t="s">
        <v>576</v>
      </c>
      <c r="AO41" t="s">
        <v>1712</v>
      </c>
      <c r="AP41">
        <v>0</v>
      </c>
      <c r="AQ41" t="e">
        <f>VLOOKUP(A41,[1]Sheet1!$C$4:$G$51,1,0)</f>
        <v>#N/A</v>
      </c>
      <c r="AR41" t="e">
        <f>VLOOKUP(A41,[1]Sheet1!$C$4:$H$51,1,0)</f>
        <v>#N/A</v>
      </c>
    </row>
    <row r="42" spans="1:44" ht="18" x14ac:dyDescent="0.25">
      <c r="A42" s="278">
        <v>104234</v>
      </c>
      <c r="B42" s="278" t="s">
        <v>2060</v>
      </c>
      <c r="C42" s="278" t="s">
        <v>529</v>
      </c>
      <c r="D42" s="278" t="s">
        <v>209</v>
      </c>
      <c r="E42" s="278"/>
      <c r="F42" s="278"/>
      <c r="G42" s="270"/>
      <c r="H42" s="270"/>
      <c r="I42" t="s">
        <v>428</v>
      </c>
      <c r="J42" s="280"/>
      <c r="K42" s="281"/>
      <c r="L42" s="280"/>
      <c r="N42" s="285"/>
      <c r="O42"/>
      <c r="AC42" s="280"/>
      <c r="AI42" t="s">
        <v>1715</v>
      </c>
      <c r="AO42" t="s">
        <v>1712</v>
      </c>
      <c r="AP42">
        <v>0</v>
      </c>
      <c r="AQ42" t="e">
        <f>VLOOKUP(A42,[1]Sheet1!$C$4:$G$51,1,0)</f>
        <v>#N/A</v>
      </c>
      <c r="AR42" t="e">
        <f>VLOOKUP(A42,[1]Sheet1!$C$4:$H$51,1,0)</f>
        <v>#N/A</v>
      </c>
    </row>
    <row r="43" spans="1:44" ht="18" x14ac:dyDescent="0.2">
      <c r="A43" s="270">
        <v>104318</v>
      </c>
      <c r="B43" s="270" t="s">
        <v>1842</v>
      </c>
      <c r="C43" s="270" t="s">
        <v>101</v>
      </c>
      <c r="D43" s="270"/>
      <c r="E43" s="270"/>
      <c r="F43" s="278"/>
      <c r="G43" s="270"/>
      <c r="H43" s="270"/>
      <c r="I43" t="s">
        <v>2335</v>
      </c>
      <c r="O43"/>
      <c r="AI43" t="s">
        <v>2335</v>
      </c>
      <c r="AO43" t="s">
        <v>1712</v>
      </c>
      <c r="AP43" t="s">
        <v>2332</v>
      </c>
      <c r="AQ43" t="e">
        <f>VLOOKUP(A43,[1]Sheet1!$C$4:$G$51,1,0)</f>
        <v>#N/A</v>
      </c>
      <c r="AR43" t="e">
        <f>VLOOKUP(A43,[1]Sheet1!$C$4:$H$51,1,0)</f>
        <v>#N/A</v>
      </c>
    </row>
    <row r="44" spans="1:44" ht="18" x14ac:dyDescent="0.2">
      <c r="A44" s="278">
        <v>104345</v>
      </c>
      <c r="B44" s="278" t="s">
        <v>2238</v>
      </c>
      <c r="C44" s="278" t="s">
        <v>443</v>
      </c>
      <c r="D44" s="278" t="s">
        <v>2195</v>
      </c>
      <c r="E44" s="278"/>
      <c r="F44" s="278"/>
      <c r="G44" s="270"/>
      <c r="H44" s="270"/>
      <c r="I44" t="s">
        <v>428</v>
      </c>
      <c r="O44"/>
      <c r="AI44" t="s">
        <v>1720</v>
      </c>
      <c r="AO44" t="s">
        <v>1712</v>
      </c>
      <c r="AP44">
        <v>0</v>
      </c>
      <c r="AQ44" t="e">
        <f>VLOOKUP(A44,[1]Sheet1!$C$4:$G$51,1,0)</f>
        <v>#N/A</v>
      </c>
      <c r="AR44" t="e">
        <f>VLOOKUP(A44,[1]Sheet1!$C$4:$H$51,1,0)</f>
        <v>#N/A</v>
      </c>
    </row>
    <row r="45" spans="1:44" ht="18" x14ac:dyDescent="0.2">
      <c r="A45" s="270">
        <v>104360</v>
      </c>
      <c r="B45" s="270" t="s">
        <v>1843</v>
      </c>
      <c r="C45" s="270" t="s">
        <v>1472</v>
      </c>
      <c r="D45" s="270"/>
      <c r="E45" s="270"/>
      <c r="F45" s="278"/>
      <c r="G45" s="270"/>
      <c r="H45" s="270"/>
      <c r="I45" t="s">
        <v>2335</v>
      </c>
      <c r="O45"/>
      <c r="AI45" t="s">
        <v>2335</v>
      </c>
      <c r="AO45" t="s">
        <v>1712</v>
      </c>
      <c r="AP45" t="s">
        <v>2332</v>
      </c>
      <c r="AQ45" t="e">
        <f>VLOOKUP(A45,[1]Sheet1!$C$4:$G$51,1,0)</f>
        <v>#N/A</v>
      </c>
      <c r="AR45" t="e">
        <f>VLOOKUP(A45,[1]Sheet1!$C$4:$H$51,1,0)</f>
        <v>#N/A</v>
      </c>
    </row>
    <row r="46" spans="1:44" ht="18" x14ac:dyDescent="0.25">
      <c r="A46" s="278">
        <v>104778</v>
      </c>
      <c r="B46" s="278" t="s">
        <v>2061</v>
      </c>
      <c r="C46" s="278" t="s">
        <v>111</v>
      </c>
      <c r="D46" s="278" t="s">
        <v>724</v>
      </c>
      <c r="E46" s="278"/>
      <c r="F46" s="278"/>
      <c r="G46" s="270"/>
      <c r="H46" s="270"/>
      <c r="I46" t="s">
        <v>428</v>
      </c>
      <c r="J46" s="280"/>
      <c r="K46" s="281"/>
      <c r="L46" s="280"/>
      <c r="N46" s="285"/>
      <c r="O46"/>
      <c r="AC46" s="280"/>
      <c r="AI46" t="s">
        <v>1715</v>
      </c>
      <c r="AO46" t="s">
        <v>1712</v>
      </c>
      <c r="AP46">
        <v>0</v>
      </c>
      <c r="AQ46" t="e">
        <f>VLOOKUP(A46,[1]Sheet1!$C$4:$G$51,1,0)</f>
        <v>#N/A</v>
      </c>
      <c r="AR46" t="e">
        <f>VLOOKUP(A46,[1]Sheet1!$C$4:$H$51,1,0)</f>
        <v>#N/A</v>
      </c>
    </row>
    <row r="47" spans="1:44" x14ac:dyDescent="0.2">
      <c r="A47">
        <v>104862</v>
      </c>
      <c r="B47" t="s">
        <v>789</v>
      </c>
      <c r="C47" t="s">
        <v>563</v>
      </c>
      <c r="D47" t="s">
        <v>269</v>
      </c>
      <c r="E47" t="s">
        <v>343</v>
      </c>
      <c r="F47" s="261">
        <v>0</v>
      </c>
      <c r="G47" t="s">
        <v>1599</v>
      </c>
      <c r="H47" t="s">
        <v>344</v>
      </c>
      <c r="I47" t="s">
        <v>428</v>
      </c>
      <c r="K47" t="s">
        <v>345</v>
      </c>
      <c r="L47">
        <v>2003</v>
      </c>
      <c r="M47" t="s">
        <v>327</v>
      </c>
      <c r="O47"/>
      <c r="AG47" t="s">
        <v>1716</v>
      </c>
      <c r="AI47" t="s">
        <v>1716</v>
      </c>
      <c r="AO47" t="s">
        <v>1712</v>
      </c>
      <c r="AP47">
        <v>0</v>
      </c>
      <c r="AQ47" t="e">
        <f>VLOOKUP(A47,[1]Sheet1!$C$4:$G$51,1,0)</f>
        <v>#N/A</v>
      </c>
      <c r="AR47" t="e">
        <f>VLOOKUP(A47,[1]Sheet1!$C$4:$H$51,1,0)</f>
        <v>#N/A</v>
      </c>
    </row>
    <row r="48" spans="1:44" ht="18" x14ac:dyDescent="0.2">
      <c r="A48" s="278">
        <v>105090</v>
      </c>
      <c r="B48" s="278" t="s">
        <v>2200</v>
      </c>
      <c r="C48" s="278" t="s">
        <v>402</v>
      </c>
      <c r="D48" s="278" t="s">
        <v>233</v>
      </c>
      <c r="E48" s="278"/>
      <c r="F48" s="278"/>
      <c r="G48" s="270"/>
      <c r="H48" s="270"/>
      <c r="I48" t="s">
        <v>428</v>
      </c>
      <c r="O48"/>
      <c r="AI48" t="s">
        <v>1716</v>
      </c>
      <c r="AO48" t="s">
        <v>1712</v>
      </c>
      <c r="AP48">
        <v>0</v>
      </c>
      <c r="AQ48" t="e">
        <f>VLOOKUP(A48,[1]Sheet1!$C$4:$G$51,1,0)</f>
        <v>#N/A</v>
      </c>
      <c r="AR48" t="e">
        <f>VLOOKUP(A48,[1]Sheet1!$C$4:$H$51,1,0)</f>
        <v>#N/A</v>
      </c>
    </row>
    <row r="49" spans="1:44" ht="18" x14ac:dyDescent="0.25">
      <c r="A49" s="278">
        <v>105167</v>
      </c>
      <c r="B49" s="278" t="s">
        <v>2062</v>
      </c>
      <c r="C49" s="278" t="s">
        <v>60</v>
      </c>
      <c r="D49" s="278" t="s">
        <v>227</v>
      </c>
      <c r="E49" s="278"/>
      <c r="F49" s="278"/>
      <c r="G49" s="270"/>
      <c r="H49" s="270"/>
      <c r="I49" t="s">
        <v>428</v>
      </c>
      <c r="J49" s="280"/>
      <c r="K49" s="281"/>
      <c r="L49" s="280"/>
      <c r="N49" s="285"/>
      <c r="O49"/>
      <c r="AC49" s="280"/>
      <c r="AI49" t="s">
        <v>1715</v>
      </c>
      <c r="AO49" t="s">
        <v>1712</v>
      </c>
      <c r="AP49">
        <v>0</v>
      </c>
      <c r="AQ49" t="e">
        <f>VLOOKUP(A49,[1]Sheet1!$C$4:$G$51,1,0)</f>
        <v>#N/A</v>
      </c>
      <c r="AR49" t="e">
        <f>VLOOKUP(A49,[1]Sheet1!$C$4:$H$51,1,0)</f>
        <v>#N/A</v>
      </c>
    </row>
    <row r="50" spans="1:44" ht="18" x14ac:dyDescent="0.25">
      <c r="A50" s="278">
        <v>105168</v>
      </c>
      <c r="B50" s="278" t="s">
        <v>2063</v>
      </c>
      <c r="C50" s="278" t="s">
        <v>94</v>
      </c>
      <c r="D50" s="278" t="s">
        <v>406</v>
      </c>
      <c r="E50" s="278"/>
      <c r="F50" s="278"/>
      <c r="G50" s="270"/>
      <c r="H50" s="270"/>
      <c r="I50" t="s">
        <v>428</v>
      </c>
      <c r="J50" s="280"/>
      <c r="K50" s="281"/>
      <c r="L50" s="280"/>
      <c r="N50" s="285"/>
      <c r="O50"/>
      <c r="AC50" s="280"/>
      <c r="AI50" t="s">
        <v>1715</v>
      </c>
      <c r="AO50" t="s">
        <v>1712</v>
      </c>
      <c r="AP50">
        <v>0</v>
      </c>
      <c r="AQ50" t="e">
        <f>VLOOKUP(A50,[1]Sheet1!$C$4:$G$51,1,0)</f>
        <v>#N/A</v>
      </c>
      <c r="AR50" t="e">
        <f>VLOOKUP(A50,[1]Sheet1!$C$4:$H$51,1,0)</f>
        <v>#N/A</v>
      </c>
    </row>
    <row r="51" spans="1:44" ht="18" x14ac:dyDescent="0.2">
      <c r="A51" s="270">
        <v>105205</v>
      </c>
      <c r="B51" s="270" t="s">
        <v>1844</v>
      </c>
      <c r="C51" s="270" t="s">
        <v>658</v>
      </c>
      <c r="D51" s="270"/>
      <c r="E51" s="270"/>
      <c r="F51" s="278"/>
      <c r="G51" s="270"/>
      <c r="H51" s="270"/>
      <c r="I51" t="s">
        <v>2335</v>
      </c>
      <c r="O51"/>
      <c r="AI51" t="s">
        <v>2335</v>
      </c>
      <c r="AO51" t="s">
        <v>1712</v>
      </c>
      <c r="AP51" t="s">
        <v>2332</v>
      </c>
      <c r="AQ51" t="e">
        <f>VLOOKUP(A51,[1]Sheet1!$C$4:$G$51,1,0)</f>
        <v>#N/A</v>
      </c>
      <c r="AR51" t="e">
        <f>VLOOKUP(A51,[1]Sheet1!$C$4:$H$51,1,0)</f>
        <v>#N/A</v>
      </c>
    </row>
    <row r="52" spans="1:44" ht="18" x14ac:dyDescent="0.2">
      <c r="A52" s="270">
        <v>105277</v>
      </c>
      <c r="B52" s="270" t="s">
        <v>1845</v>
      </c>
      <c r="C52" s="270" t="s">
        <v>1846</v>
      </c>
      <c r="D52" s="270"/>
      <c r="E52" s="270"/>
      <c r="F52" s="278"/>
      <c r="G52" s="270"/>
      <c r="H52" s="270"/>
      <c r="I52" t="s">
        <v>2335</v>
      </c>
      <c r="O52"/>
      <c r="AI52" t="s">
        <v>2335</v>
      </c>
      <c r="AO52" t="s">
        <v>1712</v>
      </c>
      <c r="AP52" t="s">
        <v>2332</v>
      </c>
      <c r="AQ52" t="e">
        <f>VLOOKUP(A52,[1]Sheet1!$C$4:$G$51,1,0)</f>
        <v>#N/A</v>
      </c>
      <c r="AR52" t="e">
        <f>VLOOKUP(A52,[1]Sheet1!$C$4:$H$51,1,0)</f>
        <v>#N/A</v>
      </c>
    </row>
    <row r="53" spans="1:44" ht="18" x14ac:dyDescent="0.2">
      <c r="A53" s="278">
        <v>105440</v>
      </c>
      <c r="B53" s="278" t="s">
        <v>1988</v>
      </c>
      <c r="C53" s="278" t="s">
        <v>1989</v>
      </c>
      <c r="D53" s="278" t="s">
        <v>676</v>
      </c>
      <c r="E53" s="278"/>
      <c r="F53" s="278"/>
      <c r="G53" s="270"/>
      <c r="H53" s="270"/>
      <c r="I53" t="s">
        <v>428</v>
      </c>
      <c r="O53"/>
      <c r="AI53" t="s">
        <v>1719</v>
      </c>
      <c r="AO53" t="s">
        <v>1712</v>
      </c>
      <c r="AP53">
        <v>0</v>
      </c>
      <c r="AQ53" t="e">
        <f>VLOOKUP(A53,[1]Sheet1!$C$4:$G$51,1,0)</f>
        <v>#N/A</v>
      </c>
      <c r="AR53" t="e">
        <f>VLOOKUP(A53,[1]Sheet1!$C$4:$H$51,1,0)</f>
        <v>#N/A</v>
      </c>
    </row>
    <row r="54" spans="1:44" x14ac:dyDescent="0.2">
      <c r="A54">
        <v>105646</v>
      </c>
      <c r="B54" t="s">
        <v>788</v>
      </c>
      <c r="C54" t="s">
        <v>111</v>
      </c>
      <c r="D54" t="s">
        <v>209</v>
      </c>
      <c r="E54" t="s">
        <v>1284</v>
      </c>
      <c r="F54" s="230">
        <v>31394</v>
      </c>
      <c r="G54" t="s">
        <v>1672</v>
      </c>
      <c r="H54" t="s">
        <v>344</v>
      </c>
      <c r="I54" t="s">
        <v>428</v>
      </c>
      <c r="K54" t="s">
        <v>326</v>
      </c>
      <c r="L54">
        <v>2004</v>
      </c>
      <c r="M54" t="s">
        <v>325</v>
      </c>
      <c r="N54" t="s">
        <v>328</v>
      </c>
      <c r="O54"/>
      <c r="AG54" t="s">
        <v>1716</v>
      </c>
      <c r="AI54" t="s">
        <v>1716</v>
      </c>
      <c r="AM54" t="str">
        <f>IFERROR(VLOOKUP(A55,[2]Sheet2!A$2:C$3613,3,0),"")</f>
        <v/>
      </c>
      <c r="AN54" t="s">
        <v>1712</v>
      </c>
      <c r="AO54" t="s">
        <v>1712</v>
      </c>
      <c r="AP54">
        <v>0</v>
      </c>
      <c r="AQ54" t="e">
        <f>VLOOKUP(A54,[1]Sheet1!$C$4:$G$51,1,0)</f>
        <v>#N/A</v>
      </c>
      <c r="AR54" t="e">
        <f>VLOOKUP(A54,[1]Sheet1!$C$4:$H$51,1,0)</f>
        <v>#N/A</v>
      </c>
    </row>
    <row r="55" spans="1:44" ht="18" x14ac:dyDescent="0.2">
      <c r="A55" s="278">
        <v>105887</v>
      </c>
      <c r="B55" s="278" t="s">
        <v>2239</v>
      </c>
      <c r="C55" s="278" t="s">
        <v>103</v>
      </c>
      <c r="D55" s="278" t="s">
        <v>390</v>
      </c>
      <c r="E55" s="278"/>
      <c r="F55" s="278"/>
      <c r="G55" s="270"/>
      <c r="H55" s="270"/>
      <c r="I55" t="s">
        <v>428</v>
      </c>
      <c r="O55"/>
      <c r="AI55" t="s">
        <v>1720</v>
      </c>
      <c r="AO55" t="s">
        <v>1712</v>
      </c>
      <c r="AP55">
        <v>0</v>
      </c>
      <c r="AQ55" t="e">
        <f>VLOOKUP(A55,[1]Sheet1!$C$4:$G$51,1,0)</f>
        <v>#N/A</v>
      </c>
      <c r="AR55" t="e">
        <f>VLOOKUP(A55,[1]Sheet1!$C$4:$H$51,1,0)</f>
        <v>#N/A</v>
      </c>
    </row>
    <row r="56" spans="1:44" ht="18" x14ac:dyDescent="0.2">
      <c r="A56" s="270">
        <v>105920</v>
      </c>
      <c r="B56" s="270" t="s">
        <v>1847</v>
      </c>
      <c r="C56" s="270" t="s">
        <v>547</v>
      </c>
      <c r="D56" s="270"/>
      <c r="E56" s="270"/>
      <c r="F56" s="278"/>
      <c r="G56" s="270"/>
      <c r="H56" s="270"/>
      <c r="I56" t="s">
        <v>2335</v>
      </c>
      <c r="O56"/>
      <c r="AI56" t="s">
        <v>2335</v>
      </c>
      <c r="AO56" t="s">
        <v>1712</v>
      </c>
      <c r="AP56" t="s">
        <v>2332</v>
      </c>
      <c r="AQ56" t="e">
        <f>VLOOKUP(A56,[1]Sheet1!$C$4:$G$51,1,0)</f>
        <v>#N/A</v>
      </c>
      <c r="AR56" t="e">
        <f>VLOOKUP(A56,[1]Sheet1!$C$4:$H$51,1,0)</f>
        <v>#N/A</v>
      </c>
    </row>
    <row r="57" spans="1:44" ht="18" x14ac:dyDescent="0.2">
      <c r="A57" s="278">
        <v>105927</v>
      </c>
      <c r="B57" s="278" t="s">
        <v>2201</v>
      </c>
      <c r="C57" s="278" t="s">
        <v>66</v>
      </c>
      <c r="D57" s="278" t="s">
        <v>2202</v>
      </c>
      <c r="E57" s="278"/>
      <c r="F57" s="278"/>
      <c r="G57" s="270"/>
      <c r="H57" s="270"/>
      <c r="I57" t="s">
        <v>428</v>
      </c>
      <c r="O57"/>
      <c r="AI57" t="s">
        <v>1716</v>
      </c>
      <c r="AO57" t="s">
        <v>1712</v>
      </c>
      <c r="AP57">
        <v>0</v>
      </c>
      <c r="AQ57" t="e">
        <f>VLOOKUP(A57,[1]Sheet1!$C$4:$G$51,1,0)</f>
        <v>#N/A</v>
      </c>
      <c r="AR57" t="e">
        <f>VLOOKUP(A57,[1]Sheet1!$C$4:$H$51,1,0)</f>
        <v>#N/A</v>
      </c>
    </row>
    <row r="58" spans="1:44" ht="18" x14ac:dyDescent="0.2">
      <c r="A58" s="270">
        <v>106089</v>
      </c>
      <c r="B58" s="270" t="s">
        <v>1848</v>
      </c>
      <c r="C58" s="270" t="s">
        <v>113</v>
      </c>
      <c r="D58" s="270"/>
      <c r="E58" s="270"/>
      <c r="F58" s="278"/>
      <c r="G58" s="270"/>
      <c r="H58" s="270"/>
      <c r="I58" t="s">
        <v>2335</v>
      </c>
      <c r="O58"/>
      <c r="AI58" t="s">
        <v>2335</v>
      </c>
      <c r="AO58" t="s">
        <v>1712</v>
      </c>
      <c r="AP58" t="s">
        <v>2332</v>
      </c>
      <c r="AQ58" t="e">
        <f>VLOOKUP(A58,[1]Sheet1!$C$4:$G$51,1,0)</f>
        <v>#N/A</v>
      </c>
      <c r="AR58" t="e">
        <f>VLOOKUP(A58,[1]Sheet1!$C$4:$H$51,1,0)</f>
        <v>#N/A</v>
      </c>
    </row>
    <row r="59" spans="1:44" ht="18" x14ac:dyDescent="0.2">
      <c r="A59" s="278">
        <v>106147</v>
      </c>
      <c r="B59" s="278" t="s">
        <v>2203</v>
      </c>
      <c r="C59" s="278" t="s">
        <v>2204</v>
      </c>
      <c r="D59" s="278" t="s">
        <v>383</v>
      </c>
      <c r="E59" s="278"/>
      <c r="F59" s="278"/>
      <c r="G59" s="270"/>
      <c r="H59" s="270"/>
      <c r="I59" t="s">
        <v>428</v>
      </c>
      <c r="O59"/>
      <c r="AI59" t="s">
        <v>1716</v>
      </c>
      <c r="AO59" t="s">
        <v>1712</v>
      </c>
      <c r="AP59">
        <v>0</v>
      </c>
      <c r="AQ59" t="e">
        <f>VLOOKUP(A59,[1]Sheet1!$C$4:$G$51,1,0)</f>
        <v>#N/A</v>
      </c>
      <c r="AR59" t="e">
        <f>VLOOKUP(A59,[1]Sheet1!$C$4:$H$51,1,0)</f>
        <v>#N/A</v>
      </c>
    </row>
    <row r="60" spans="1:44" ht="18" x14ac:dyDescent="0.2">
      <c r="A60" s="270">
        <v>106312</v>
      </c>
      <c r="B60" s="270" t="s">
        <v>1849</v>
      </c>
      <c r="C60" s="270" t="s">
        <v>716</v>
      </c>
      <c r="D60" s="270"/>
      <c r="E60" s="270"/>
      <c r="F60" s="278"/>
      <c r="G60" s="270"/>
      <c r="H60" s="270"/>
      <c r="I60" t="s">
        <v>2335</v>
      </c>
      <c r="O60"/>
      <c r="AI60" t="s">
        <v>2335</v>
      </c>
      <c r="AO60" t="s">
        <v>1712</v>
      </c>
      <c r="AP60" t="s">
        <v>2332</v>
      </c>
      <c r="AQ60" t="e">
        <f>VLOOKUP(A60,[1]Sheet1!$C$4:$G$51,1,0)</f>
        <v>#N/A</v>
      </c>
      <c r="AR60" t="e">
        <f>VLOOKUP(A60,[1]Sheet1!$C$4:$H$51,1,0)</f>
        <v>#N/A</v>
      </c>
    </row>
    <row r="61" spans="1:44" x14ac:dyDescent="0.2">
      <c r="A61">
        <v>106467</v>
      </c>
      <c r="B61" t="s">
        <v>1208</v>
      </c>
      <c r="C61" t="s">
        <v>102</v>
      </c>
      <c r="D61" t="s">
        <v>476</v>
      </c>
      <c r="I61" t="s">
        <v>428</v>
      </c>
      <c r="O61"/>
      <c r="AG61" t="s">
        <v>1799</v>
      </c>
      <c r="AI61" t="s">
        <v>1799</v>
      </c>
      <c r="AN61" t="s">
        <v>1712</v>
      </c>
      <c r="AO61" t="s">
        <v>1712</v>
      </c>
      <c r="AP61">
        <v>0</v>
      </c>
      <c r="AQ61" t="e">
        <f>VLOOKUP(A61,[1]Sheet1!$C$4:$G$51,1,0)</f>
        <v>#N/A</v>
      </c>
      <c r="AR61" t="e">
        <f>VLOOKUP(A61,[1]Sheet1!$C$4:$H$51,1,0)</f>
        <v>#N/A</v>
      </c>
    </row>
    <row r="62" spans="1:44" ht="18" x14ac:dyDescent="0.25">
      <c r="A62" s="278">
        <v>106662</v>
      </c>
      <c r="B62" s="278" t="s">
        <v>2064</v>
      </c>
      <c r="C62" s="278" t="s">
        <v>102</v>
      </c>
      <c r="D62" s="278" t="s">
        <v>640</v>
      </c>
      <c r="E62" s="278"/>
      <c r="F62" s="278"/>
      <c r="G62" s="270"/>
      <c r="H62" s="270"/>
      <c r="I62" t="s">
        <v>428</v>
      </c>
      <c r="J62" s="280"/>
      <c r="K62" s="281"/>
      <c r="L62" s="280"/>
      <c r="N62" s="285"/>
      <c r="O62"/>
      <c r="AC62" s="280"/>
      <c r="AI62" t="s">
        <v>1715</v>
      </c>
      <c r="AO62" t="s">
        <v>1712</v>
      </c>
      <c r="AP62">
        <v>0</v>
      </c>
      <c r="AQ62" t="e">
        <f>VLOOKUP(A62,[1]Sheet1!$C$4:$G$51,1,0)</f>
        <v>#N/A</v>
      </c>
      <c r="AR62" t="e">
        <f>VLOOKUP(A62,[1]Sheet1!$C$4:$H$51,1,0)</f>
        <v>#N/A</v>
      </c>
    </row>
    <row r="63" spans="1:44" ht="18" x14ac:dyDescent="0.2">
      <c r="A63" s="270">
        <v>106709</v>
      </c>
      <c r="B63" s="270" t="s">
        <v>1850</v>
      </c>
      <c r="C63" s="270" t="s">
        <v>102</v>
      </c>
      <c r="D63" s="270"/>
      <c r="E63" s="270"/>
      <c r="F63" s="278"/>
      <c r="G63" s="270"/>
      <c r="H63" s="270"/>
      <c r="I63" t="s">
        <v>2335</v>
      </c>
      <c r="O63"/>
      <c r="AI63" t="s">
        <v>2335</v>
      </c>
      <c r="AO63" t="s">
        <v>1712</v>
      </c>
      <c r="AP63" t="s">
        <v>2332</v>
      </c>
      <c r="AQ63" t="e">
        <f>VLOOKUP(A63,[1]Sheet1!$C$4:$G$51,1,0)</f>
        <v>#N/A</v>
      </c>
      <c r="AR63" t="e">
        <f>VLOOKUP(A63,[1]Sheet1!$C$4:$H$51,1,0)</f>
        <v>#N/A</v>
      </c>
    </row>
    <row r="64" spans="1:44" ht="18" x14ac:dyDescent="0.2">
      <c r="A64" s="270">
        <v>106748</v>
      </c>
      <c r="B64" s="270" t="s">
        <v>1851</v>
      </c>
      <c r="C64" s="270" t="s">
        <v>87</v>
      </c>
      <c r="D64" s="270"/>
      <c r="E64" s="270"/>
      <c r="F64" s="278"/>
      <c r="G64" s="270"/>
      <c r="H64" s="270"/>
      <c r="I64" t="s">
        <v>2335</v>
      </c>
      <c r="O64"/>
      <c r="AI64" t="s">
        <v>2335</v>
      </c>
      <c r="AO64" t="s">
        <v>1712</v>
      </c>
      <c r="AP64" t="s">
        <v>2332</v>
      </c>
      <c r="AQ64" t="e">
        <f>VLOOKUP(A64,[1]Sheet1!$C$4:$G$51,1,0)</f>
        <v>#N/A</v>
      </c>
      <c r="AR64" t="e">
        <f>VLOOKUP(A64,[1]Sheet1!$C$4:$H$51,1,0)</f>
        <v>#N/A</v>
      </c>
    </row>
    <row r="65" spans="1:44" ht="18" x14ac:dyDescent="0.25">
      <c r="A65" s="278">
        <v>106794</v>
      </c>
      <c r="B65" s="278" t="s">
        <v>2065</v>
      </c>
      <c r="C65" s="278" t="s">
        <v>66</v>
      </c>
      <c r="D65" s="278" t="s">
        <v>203</v>
      </c>
      <c r="E65" s="278"/>
      <c r="F65" s="278"/>
      <c r="G65" s="270"/>
      <c r="H65" s="270"/>
      <c r="I65" t="s">
        <v>428</v>
      </c>
      <c r="J65" s="280"/>
      <c r="K65" s="281"/>
      <c r="L65" s="280"/>
      <c r="N65" s="285"/>
      <c r="O65"/>
      <c r="AC65" s="280"/>
      <c r="AI65" t="s">
        <v>1715</v>
      </c>
      <c r="AO65" t="s">
        <v>1712</v>
      </c>
      <c r="AP65">
        <v>0</v>
      </c>
      <c r="AQ65" t="e">
        <f>VLOOKUP(A65,[1]Sheet1!$C$4:$G$51,1,0)</f>
        <v>#N/A</v>
      </c>
      <c r="AR65" t="e">
        <f>VLOOKUP(A65,[1]Sheet1!$C$4:$H$51,1,0)</f>
        <v>#N/A</v>
      </c>
    </row>
    <row r="66" spans="1:44" ht="18" x14ac:dyDescent="0.2">
      <c r="A66" s="278">
        <v>106875</v>
      </c>
      <c r="B66" s="278" t="s">
        <v>2205</v>
      </c>
      <c r="C66" s="278" t="s">
        <v>511</v>
      </c>
      <c r="D66" s="278" t="s">
        <v>230</v>
      </c>
      <c r="E66" s="278"/>
      <c r="F66" s="278"/>
      <c r="G66" s="270"/>
      <c r="H66" s="270"/>
      <c r="I66" t="s">
        <v>428</v>
      </c>
      <c r="O66"/>
      <c r="AI66" t="s">
        <v>1716</v>
      </c>
      <c r="AP66">
        <v>0</v>
      </c>
      <c r="AQ66" t="e">
        <f>VLOOKUP(A66,[1]Sheet1!$C$4:$G$51,1,0)</f>
        <v>#N/A</v>
      </c>
      <c r="AR66" t="e">
        <f>VLOOKUP(A66,[1]Sheet1!$C$4:$H$51,1,0)</f>
        <v>#N/A</v>
      </c>
    </row>
    <row r="67" spans="1:44" ht="18" x14ac:dyDescent="0.2">
      <c r="A67" s="278">
        <v>107212</v>
      </c>
      <c r="B67" s="278" t="s">
        <v>2066</v>
      </c>
      <c r="C67" s="278" t="s">
        <v>63</v>
      </c>
      <c r="D67" s="278" t="s">
        <v>287</v>
      </c>
      <c r="E67" s="278"/>
      <c r="F67" s="278"/>
      <c r="G67" s="270"/>
      <c r="H67" s="270"/>
      <c r="I67" t="s">
        <v>428</v>
      </c>
      <c r="O67"/>
      <c r="AI67" t="s">
        <v>1715</v>
      </c>
      <c r="AO67" t="s">
        <v>1712</v>
      </c>
      <c r="AP67">
        <v>0</v>
      </c>
      <c r="AQ67" t="e">
        <f>VLOOKUP(A67,[1]Sheet1!$C$4:$G$51,1,0)</f>
        <v>#N/A</v>
      </c>
      <c r="AR67" t="e">
        <f>VLOOKUP(A67,[1]Sheet1!$C$4:$H$51,1,0)</f>
        <v>#N/A</v>
      </c>
    </row>
    <row r="68" spans="1:44" ht="18" x14ac:dyDescent="0.2">
      <c r="A68" s="270">
        <v>107238</v>
      </c>
      <c r="B68" s="270" t="s">
        <v>1852</v>
      </c>
      <c r="C68" s="270" t="s">
        <v>1520</v>
      </c>
      <c r="D68" s="270"/>
      <c r="E68" s="270"/>
      <c r="F68" s="278"/>
      <c r="G68" s="270"/>
      <c r="H68" s="270"/>
      <c r="I68" t="s">
        <v>2335</v>
      </c>
      <c r="O68"/>
      <c r="AI68" t="s">
        <v>2335</v>
      </c>
      <c r="AO68" t="s">
        <v>1712</v>
      </c>
      <c r="AP68" t="s">
        <v>2332</v>
      </c>
      <c r="AQ68" t="e">
        <f>VLOOKUP(A68,[1]Sheet1!$C$4:$G$51,1,0)</f>
        <v>#N/A</v>
      </c>
      <c r="AR68" t="e">
        <f>VLOOKUP(A68,[1]Sheet1!$C$4:$H$51,1,0)</f>
        <v>#N/A</v>
      </c>
    </row>
    <row r="69" spans="1:44" ht="18" x14ac:dyDescent="0.2">
      <c r="A69" s="278">
        <v>107282</v>
      </c>
      <c r="B69" s="278" t="s">
        <v>2067</v>
      </c>
      <c r="C69" s="278" t="s">
        <v>102</v>
      </c>
      <c r="D69" s="278" t="s">
        <v>488</v>
      </c>
      <c r="E69" s="278"/>
      <c r="F69" s="278"/>
      <c r="G69" s="270"/>
      <c r="H69" s="270"/>
      <c r="I69" t="s">
        <v>428</v>
      </c>
      <c r="O69"/>
      <c r="AI69" t="s">
        <v>1715</v>
      </c>
      <c r="AO69" t="s">
        <v>1712</v>
      </c>
      <c r="AP69">
        <v>0</v>
      </c>
      <c r="AQ69" t="e">
        <f>VLOOKUP(A69,[1]Sheet1!$C$4:$G$51,1,0)</f>
        <v>#N/A</v>
      </c>
      <c r="AR69" t="e">
        <f>VLOOKUP(A69,[1]Sheet1!$C$4:$H$51,1,0)</f>
        <v>#N/A</v>
      </c>
    </row>
    <row r="70" spans="1:44" ht="18" x14ac:dyDescent="0.2">
      <c r="A70" s="278">
        <v>107475</v>
      </c>
      <c r="B70" s="278" t="s">
        <v>2068</v>
      </c>
      <c r="C70" s="278" t="s">
        <v>562</v>
      </c>
      <c r="D70" s="278" t="s">
        <v>424</v>
      </c>
      <c r="E70" s="278"/>
      <c r="F70" s="278"/>
      <c r="G70" s="270"/>
      <c r="H70" s="270"/>
      <c r="I70" t="s">
        <v>428</v>
      </c>
      <c r="O70"/>
      <c r="AI70" t="s">
        <v>1715</v>
      </c>
      <c r="AO70" t="s">
        <v>1712</v>
      </c>
      <c r="AP70">
        <v>0</v>
      </c>
      <c r="AQ70" t="e">
        <f>VLOOKUP(A70,[1]Sheet1!$C$4:$G$51,1,0)</f>
        <v>#N/A</v>
      </c>
      <c r="AR70" t="e">
        <f>VLOOKUP(A70,[1]Sheet1!$C$4:$H$51,1,0)</f>
        <v>#N/A</v>
      </c>
    </row>
    <row r="71" spans="1:44" ht="18" x14ac:dyDescent="0.2">
      <c r="A71" s="270">
        <v>107796</v>
      </c>
      <c r="B71" s="270" t="s">
        <v>1853</v>
      </c>
      <c r="C71" s="270" t="s">
        <v>102</v>
      </c>
      <c r="D71" s="270"/>
      <c r="E71" s="270"/>
      <c r="F71" s="278"/>
      <c r="G71" s="270"/>
      <c r="H71" s="270"/>
      <c r="I71" t="s">
        <v>428</v>
      </c>
      <c r="O71"/>
      <c r="AI71">
        <v>0</v>
      </c>
      <c r="AP71" t="s">
        <v>2332</v>
      </c>
      <c r="AQ71">
        <f>VLOOKUP(A71,[1]Sheet1!$C$4:$G$51,1,0)</f>
        <v>107796</v>
      </c>
      <c r="AR71">
        <f>VLOOKUP(A71,[1]Sheet1!$C$4:$H$51,1,0)</f>
        <v>107796</v>
      </c>
    </row>
    <row r="72" spans="1:44" ht="18" x14ac:dyDescent="0.2">
      <c r="A72" s="270">
        <v>107968</v>
      </c>
      <c r="B72" s="270" t="s">
        <v>1854</v>
      </c>
      <c r="C72" s="270" t="s">
        <v>489</v>
      </c>
      <c r="D72" s="270"/>
      <c r="E72" s="270"/>
      <c r="F72" s="278"/>
      <c r="G72" s="270"/>
      <c r="H72" s="270"/>
      <c r="I72" t="s">
        <v>2335</v>
      </c>
      <c r="O72"/>
      <c r="AI72" t="s">
        <v>2335</v>
      </c>
      <c r="AO72" t="s">
        <v>1712</v>
      </c>
      <c r="AP72" t="s">
        <v>2332</v>
      </c>
      <c r="AQ72" t="e">
        <f>VLOOKUP(A72,[1]Sheet1!$C$4:$G$51,1,0)</f>
        <v>#N/A</v>
      </c>
      <c r="AR72" t="e">
        <f>VLOOKUP(A72,[1]Sheet1!$C$4:$H$51,1,0)</f>
        <v>#N/A</v>
      </c>
    </row>
    <row r="73" spans="1:44" x14ac:dyDescent="0.2">
      <c r="A73">
        <v>108027</v>
      </c>
      <c r="B73" t="s">
        <v>1721</v>
      </c>
      <c r="C73" t="s">
        <v>1420</v>
      </c>
      <c r="D73" t="s">
        <v>230</v>
      </c>
      <c r="E73" t="s">
        <v>1284</v>
      </c>
      <c r="F73" s="230">
        <v>30652</v>
      </c>
      <c r="G73" t="s">
        <v>1638</v>
      </c>
      <c r="H73" t="s">
        <v>344</v>
      </c>
      <c r="I73" t="s">
        <v>428</v>
      </c>
      <c r="K73" t="s">
        <v>1567</v>
      </c>
      <c r="L73">
        <v>2005</v>
      </c>
      <c r="M73" t="s">
        <v>327</v>
      </c>
      <c r="N73" t="s">
        <v>327</v>
      </c>
      <c r="O73"/>
      <c r="AG73" t="s">
        <v>576</v>
      </c>
      <c r="AI73" t="s">
        <v>576</v>
      </c>
      <c r="AP73">
        <v>0</v>
      </c>
      <c r="AQ73" t="e">
        <f>VLOOKUP(A73,[1]Sheet1!$C$4:$G$51,1,0)</f>
        <v>#N/A</v>
      </c>
      <c r="AR73" t="e">
        <f>VLOOKUP(A73,[1]Sheet1!$C$4:$H$51,1,0)</f>
        <v>#N/A</v>
      </c>
    </row>
    <row r="74" spans="1:44" ht="18" x14ac:dyDescent="0.2">
      <c r="A74" s="278">
        <v>108063</v>
      </c>
      <c r="B74" s="278" t="s">
        <v>2069</v>
      </c>
      <c r="C74" s="278" t="s">
        <v>154</v>
      </c>
      <c r="D74" s="278" t="s">
        <v>294</v>
      </c>
      <c r="E74" s="278"/>
      <c r="F74" s="278"/>
      <c r="G74" s="270"/>
      <c r="H74" s="270"/>
      <c r="I74" t="s">
        <v>428</v>
      </c>
      <c r="O74"/>
      <c r="AI74" t="s">
        <v>1715</v>
      </c>
      <c r="AO74" t="s">
        <v>1712</v>
      </c>
      <c r="AP74">
        <v>0</v>
      </c>
      <c r="AQ74" t="e">
        <f>VLOOKUP(A74,[1]Sheet1!$C$4:$G$51,1,0)</f>
        <v>#N/A</v>
      </c>
      <c r="AR74" t="e">
        <f>VLOOKUP(A74,[1]Sheet1!$C$4:$H$51,1,0)</f>
        <v>#N/A</v>
      </c>
    </row>
    <row r="75" spans="1:44" ht="18" x14ac:dyDescent="0.2">
      <c r="A75" s="278">
        <v>108153</v>
      </c>
      <c r="B75" s="278" t="s">
        <v>2070</v>
      </c>
      <c r="C75" s="278" t="s">
        <v>60</v>
      </c>
      <c r="D75" s="278" t="s">
        <v>224</v>
      </c>
      <c r="E75" s="278"/>
      <c r="F75" s="278"/>
      <c r="G75" s="270"/>
      <c r="H75" s="270"/>
      <c r="I75" t="s">
        <v>428</v>
      </c>
      <c r="O75"/>
      <c r="AI75" t="s">
        <v>1715</v>
      </c>
      <c r="AO75" t="s">
        <v>1712</v>
      </c>
      <c r="AP75">
        <v>0</v>
      </c>
      <c r="AQ75" t="e">
        <f>VLOOKUP(A75,[1]Sheet1!$C$4:$G$51,1,0)</f>
        <v>#N/A</v>
      </c>
      <c r="AR75" t="e">
        <f>VLOOKUP(A75,[1]Sheet1!$C$4:$H$51,1,0)</f>
        <v>#N/A</v>
      </c>
    </row>
    <row r="76" spans="1:44" ht="18" x14ac:dyDescent="0.2">
      <c r="A76" s="278">
        <v>108196</v>
      </c>
      <c r="B76" s="278" t="s">
        <v>2071</v>
      </c>
      <c r="C76" s="278" t="s">
        <v>174</v>
      </c>
      <c r="D76" s="278" t="s">
        <v>2072</v>
      </c>
      <c r="E76" s="278"/>
      <c r="F76" s="278"/>
      <c r="G76" s="270"/>
      <c r="H76" s="270"/>
      <c r="I76" t="s">
        <v>428</v>
      </c>
      <c r="O76"/>
      <c r="AI76" t="s">
        <v>1715</v>
      </c>
      <c r="AO76" t="s">
        <v>1712</v>
      </c>
      <c r="AP76">
        <v>0</v>
      </c>
      <c r="AQ76" t="e">
        <f>VLOOKUP(A76,[1]Sheet1!$C$4:$G$51,1,0)</f>
        <v>#N/A</v>
      </c>
      <c r="AR76" t="e">
        <f>VLOOKUP(A76,[1]Sheet1!$C$4:$H$51,1,0)</f>
        <v>#N/A</v>
      </c>
    </row>
    <row r="77" spans="1:44" ht="18" x14ac:dyDescent="0.2">
      <c r="A77" s="278">
        <v>108227</v>
      </c>
      <c r="B77" s="278" t="s">
        <v>2206</v>
      </c>
      <c r="C77" s="278" t="s">
        <v>102</v>
      </c>
      <c r="D77" s="278" t="s">
        <v>1297</v>
      </c>
      <c r="E77" s="278"/>
      <c r="F77" s="278"/>
      <c r="G77" s="270"/>
      <c r="H77" s="270"/>
      <c r="I77" t="s">
        <v>428</v>
      </c>
      <c r="O77"/>
      <c r="AI77" t="s">
        <v>1716</v>
      </c>
      <c r="AO77" t="s">
        <v>1712</v>
      </c>
      <c r="AP77">
        <v>0</v>
      </c>
      <c r="AQ77" t="e">
        <f>VLOOKUP(A77,[1]Sheet1!$C$4:$G$51,1,0)</f>
        <v>#N/A</v>
      </c>
      <c r="AR77" t="e">
        <f>VLOOKUP(A77,[1]Sheet1!$C$4:$H$51,1,0)</f>
        <v>#N/A</v>
      </c>
    </row>
    <row r="78" spans="1:44" ht="18" x14ac:dyDescent="0.2">
      <c r="A78" s="278">
        <v>108234</v>
      </c>
      <c r="B78" s="278" t="s">
        <v>2073</v>
      </c>
      <c r="C78" s="278" t="s">
        <v>63</v>
      </c>
      <c r="D78" s="278" t="s">
        <v>247</v>
      </c>
      <c r="E78" s="278"/>
      <c r="F78" s="278"/>
      <c r="G78" s="270"/>
      <c r="H78" s="270"/>
      <c r="I78" t="s">
        <v>428</v>
      </c>
      <c r="O78"/>
      <c r="AI78" t="s">
        <v>1715</v>
      </c>
      <c r="AO78" t="s">
        <v>1712</v>
      </c>
      <c r="AP78">
        <v>0</v>
      </c>
      <c r="AQ78" t="e">
        <f>VLOOKUP(A78,[1]Sheet1!$C$4:$G$51,1,0)</f>
        <v>#N/A</v>
      </c>
      <c r="AR78" t="e">
        <f>VLOOKUP(A78,[1]Sheet1!$C$4:$H$51,1,0)</f>
        <v>#N/A</v>
      </c>
    </row>
    <row r="79" spans="1:44" ht="18" x14ac:dyDescent="0.2">
      <c r="A79" s="270">
        <v>108323</v>
      </c>
      <c r="B79" s="270" t="s">
        <v>1855</v>
      </c>
      <c r="C79" s="270" t="s">
        <v>121</v>
      </c>
      <c r="D79" s="270"/>
      <c r="E79" s="270"/>
      <c r="F79" s="278"/>
      <c r="G79" s="270"/>
      <c r="H79" s="270"/>
      <c r="I79" t="s">
        <v>2335</v>
      </c>
      <c r="O79"/>
      <c r="AI79" t="s">
        <v>2335</v>
      </c>
      <c r="AO79" t="s">
        <v>1712</v>
      </c>
      <c r="AP79" t="s">
        <v>2332</v>
      </c>
      <c r="AQ79" t="e">
        <f>VLOOKUP(A79,[1]Sheet1!$C$4:$G$51,1,0)</f>
        <v>#N/A</v>
      </c>
      <c r="AR79" t="e">
        <f>VLOOKUP(A79,[1]Sheet1!$C$4:$H$51,1,0)</f>
        <v>#N/A</v>
      </c>
    </row>
    <row r="80" spans="1:44" ht="18" x14ac:dyDescent="0.2">
      <c r="A80" s="270">
        <v>108441</v>
      </c>
      <c r="B80" s="270" t="s">
        <v>1856</v>
      </c>
      <c r="C80" s="270" t="s">
        <v>1857</v>
      </c>
      <c r="D80" s="270"/>
      <c r="E80" s="270"/>
      <c r="F80" s="278"/>
      <c r="G80" s="270"/>
      <c r="H80" s="270"/>
      <c r="I80" t="s">
        <v>2335</v>
      </c>
      <c r="O80"/>
      <c r="AI80" t="s">
        <v>2335</v>
      </c>
      <c r="AO80" t="s">
        <v>1712</v>
      </c>
      <c r="AP80" t="s">
        <v>2332</v>
      </c>
      <c r="AQ80" t="e">
        <f>VLOOKUP(A80,[1]Sheet1!$C$4:$G$51,1,0)</f>
        <v>#N/A</v>
      </c>
      <c r="AR80" t="e">
        <f>VLOOKUP(A80,[1]Sheet1!$C$4:$H$51,1,0)</f>
        <v>#N/A</v>
      </c>
    </row>
    <row r="81" spans="1:44" ht="18" x14ac:dyDescent="0.2">
      <c r="A81" s="278">
        <v>108500</v>
      </c>
      <c r="B81" s="278" t="s">
        <v>2074</v>
      </c>
      <c r="C81" s="278" t="s">
        <v>141</v>
      </c>
      <c r="D81" s="278" t="s">
        <v>235</v>
      </c>
      <c r="E81" s="278"/>
      <c r="F81" s="278"/>
      <c r="G81" s="270"/>
      <c r="H81" s="270"/>
      <c r="I81" t="s">
        <v>428</v>
      </c>
      <c r="O81"/>
      <c r="AI81" t="s">
        <v>1715</v>
      </c>
      <c r="AO81" t="s">
        <v>1712</v>
      </c>
      <c r="AP81">
        <v>0</v>
      </c>
      <c r="AQ81" t="e">
        <f>VLOOKUP(A81,[1]Sheet1!$C$4:$G$51,1,0)</f>
        <v>#N/A</v>
      </c>
      <c r="AR81" t="e">
        <f>VLOOKUP(A81,[1]Sheet1!$C$4:$H$51,1,0)</f>
        <v>#N/A</v>
      </c>
    </row>
    <row r="82" spans="1:44" ht="18" x14ac:dyDescent="0.2">
      <c r="A82" s="270">
        <v>108519</v>
      </c>
      <c r="B82" s="270" t="s">
        <v>1858</v>
      </c>
      <c r="C82" s="270" t="s">
        <v>716</v>
      </c>
      <c r="D82" s="270"/>
      <c r="E82" s="270"/>
      <c r="F82" s="278"/>
      <c r="G82" s="270"/>
      <c r="H82" s="270"/>
      <c r="I82" t="s">
        <v>2335</v>
      </c>
      <c r="O82"/>
      <c r="AI82" t="s">
        <v>2335</v>
      </c>
      <c r="AO82" t="s">
        <v>1712</v>
      </c>
      <c r="AP82" t="s">
        <v>2332</v>
      </c>
      <c r="AQ82" t="e">
        <f>VLOOKUP(A82,[1]Sheet1!$C$4:$G$51,1,0)</f>
        <v>#N/A</v>
      </c>
      <c r="AR82" t="e">
        <f>VLOOKUP(A82,[1]Sheet1!$C$4:$H$51,1,0)</f>
        <v>#N/A</v>
      </c>
    </row>
    <row r="83" spans="1:44" ht="18" x14ac:dyDescent="0.2">
      <c r="A83" s="270">
        <v>108539</v>
      </c>
      <c r="B83" s="270" t="s">
        <v>1859</v>
      </c>
      <c r="C83" s="270" t="s">
        <v>178</v>
      </c>
      <c r="D83" s="270"/>
      <c r="E83" s="270"/>
      <c r="F83" s="278"/>
      <c r="G83" s="270"/>
      <c r="H83" s="270"/>
      <c r="I83" t="s">
        <v>2335</v>
      </c>
      <c r="O83"/>
      <c r="AI83" t="s">
        <v>2335</v>
      </c>
      <c r="AO83" t="s">
        <v>1712</v>
      </c>
      <c r="AP83" t="s">
        <v>2332</v>
      </c>
      <c r="AQ83" t="e">
        <f>VLOOKUP(A83,[1]Sheet1!$C$4:$G$51,1,0)</f>
        <v>#N/A</v>
      </c>
      <c r="AR83" t="e">
        <f>VLOOKUP(A83,[1]Sheet1!$C$4:$H$51,1,0)</f>
        <v>#N/A</v>
      </c>
    </row>
    <row r="84" spans="1:44" ht="18" x14ac:dyDescent="0.2">
      <c r="A84" s="270">
        <v>108694</v>
      </c>
      <c r="B84" s="270" t="s">
        <v>1935</v>
      </c>
      <c r="C84" s="270" t="s">
        <v>111</v>
      </c>
      <c r="D84" s="270" t="s">
        <v>730</v>
      </c>
      <c r="E84" s="270"/>
      <c r="F84" s="278"/>
      <c r="G84" s="270"/>
      <c r="H84" s="270"/>
      <c r="I84" t="s">
        <v>2335</v>
      </c>
      <c r="O84"/>
      <c r="AI84" t="s">
        <v>2335</v>
      </c>
      <c r="AO84" t="s">
        <v>1712</v>
      </c>
      <c r="AP84" t="s">
        <v>2332</v>
      </c>
      <c r="AQ84" t="e">
        <f>VLOOKUP(A84,[1]Sheet1!$C$4:$G$51,1,0)</f>
        <v>#N/A</v>
      </c>
      <c r="AR84" t="e">
        <f>VLOOKUP(A84,[1]Sheet1!$C$4:$H$51,1,0)</f>
        <v>#N/A</v>
      </c>
    </row>
    <row r="85" spans="1:44" x14ac:dyDescent="0.2">
      <c r="A85">
        <v>108922</v>
      </c>
      <c r="B85" t="s">
        <v>786</v>
      </c>
      <c r="C85" t="s">
        <v>372</v>
      </c>
      <c r="D85" t="s">
        <v>787</v>
      </c>
      <c r="I85" t="s">
        <v>428</v>
      </c>
      <c r="O85"/>
      <c r="AG85" t="s">
        <v>1716</v>
      </c>
      <c r="AI85" t="s">
        <v>1716</v>
      </c>
      <c r="AP85">
        <v>0</v>
      </c>
      <c r="AQ85" t="e">
        <f>VLOOKUP(A85,[1]Sheet1!$C$4:$G$51,1,0)</f>
        <v>#N/A</v>
      </c>
      <c r="AR85" t="e">
        <f>VLOOKUP(A85,[1]Sheet1!$C$4:$H$51,1,0)</f>
        <v>#N/A</v>
      </c>
    </row>
    <row r="86" spans="1:44" ht="18" x14ac:dyDescent="0.2">
      <c r="A86" s="270">
        <v>108999</v>
      </c>
      <c r="B86" s="270" t="s">
        <v>1860</v>
      </c>
      <c r="C86" s="270" t="s">
        <v>60</v>
      </c>
      <c r="D86" s="270"/>
      <c r="E86" s="270"/>
      <c r="F86" s="278"/>
      <c r="G86" s="270"/>
      <c r="H86" s="270"/>
      <c r="I86" t="s">
        <v>2335</v>
      </c>
      <c r="O86"/>
      <c r="AI86" t="s">
        <v>2335</v>
      </c>
      <c r="AO86" t="s">
        <v>1712</v>
      </c>
      <c r="AP86" t="s">
        <v>2332</v>
      </c>
      <c r="AQ86" t="e">
        <f>VLOOKUP(A86,[1]Sheet1!$C$4:$G$51,1,0)</f>
        <v>#N/A</v>
      </c>
      <c r="AR86" t="e">
        <f>VLOOKUP(A86,[1]Sheet1!$C$4:$H$51,1,0)</f>
        <v>#N/A</v>
      </c>
    </row>
    <row r="87" spans="1:44" ht="18" x14ac:dyDescent="0.2">
      <c r="A87" s="278">
        <v>109063</v>
      </c>
      <c r="B87" s="278" t="s">
        <v>2207</v>
      </c>
      <c r="C87" s="278" t="s">
        <v>669</v>
      </c>
      <c r="D87" s="278" t="s">
        <v>235</v>
      </c>
      <c r="E87" s="278"/>
      <c r="F87" s="278"/>
      <c r="G87" s="270"/>
      <c r="H87" s="270"/>
      <c r="I87" t="s">
        <v>428</v>
      </c>
      <c r="O87"/>
      <c r="AI87" t="s">
        <v>1716</v>
      </c>
      <c r="AO87" t="s">
        <v>1712</v>
      </c>
      <c r="AP87">
        <v>0</v>
      </c>
      <c r="AQ87" t="e">
        <f>VLOOKUP(A87,[1]Sheet1!$C$4:$G$51,1,0)</f>
        <v>#N/A</v>
      </c>
      <c r="AR87" t="e">
        <f>VLOOKUP(A87,[1]Sheet1!$C$4:$H$51,1,0)</f>
        <v>#N/A</v>
      </c>
    </row>
    <row r="88" spans="1:44" x14ac:dyDescent="0.2">
      <c r="A88">
        <v>109129</v>
      </c>
      <c r="B88" t="s">
        <v>785</v>
      </c>
      <c r="C88" t="s">
        <v>678</v>
      </c>
      <c r="D88" t="s">
        <v>179</v>
      </c>
      <c r="I88" t="s">
        <v>428</v>
      </c>
      <c r="O88"/>
      <c r="AG88" t="s">
        <v>1716</v>
      </c>
      <c r="AI88" t="s">
        <v>1716</v>
      </c>
      <c r="AO88" t="s">
        <v>1712</v>
      </c>
      <c r="AP88">
        <v>0</v>
      </c>
      <c r="AQ88" t="e">
        <f>VLOOKUP(A88,[1]Sheet1!$C$4:$G$51,1,0)</f>
        <v>#N/A</v>
      </c>
      <c r="AR88" t="e">
        <f>VLOOKUP(A88,[1]Sheet1!$C$4:$H$51,1,0)</f>
        <v>#N/A</v>
      </c>
    </row>
    <row r="89" spans="1:44" ht="18" x14ac:dyDescent="0.2">
      <c r="A89" s="270">
        <v>109192</v>
      </c>
      <c r="B89" s="270" t="s">
        <v>1947</v>
      </c>
      <c r="C89" s="270" t="s">
        <v>66</v>
      </c>
      <c r="D89" s="270" t="s">
        <v>1948</v>
      </c>
      <c r="E89" s="270"/>
      <c r="F89" s="278"/>
      <c r="G89" s="270"/>
      <c r="H89" s="270"/>
      <c r="I89" t="s">
        <v>2335</v>
      </c>
      <c r="O89"/>
      <c r="AI89" t="s">
        <v>2335</v>
      </c>
      <c r="AO89" t="s">
        <v>1712</v>
      </c>
      <c r="AP89" t="s">
        <v>2332</v>
      </c>
      <c r="AQ89" t="e">
        <f>VLOOKUP(A89,[1]Sheet1!$C$4:$G$51,1,0)</f>
        <v>#N/A</v>
      </c>
      <c r="AR89" t="e">
        <f>VLOOKUP(A89,[1]Sheet1!$C$4:$H$51,1,0)</f>
        <v>#N/A</v>
      </c>
    </row>
    <row r="90" spans="1:44" ht="18" x14ac:dyDescent="0.2">
      <c r="A90" s="278">
        <v>109220</v>
      </c>
      <c r="B90" s="278" t="s">
        <v>2075</v>
      </c>
      <c r="C90" s="278" t="s">
        <v>665</v>
      </c>
      <c r="D90" s="278" t="s">
        <v>239</v>
      </c>
      <c r="E90" s="278"/>
      <c r="F90" s="278"/>
      <c r="G90" s="270"/>
      <c r="H90" s="270"/>
      <c r="I90" t="s">
        <v>428</v>
      </c>
      <c r="O90"/>
      <c r="AI90" t="s">
        <v>1715</v>
      </c>
      <c r="AO90" t="s">
        <v>1712</v>
      </c>
      <c r="AP90">
        <v>0</v>
      </c>
      <c r="AQ90" t="e">
        <f>VLOOKUP(A90,[1]Sheet1!$C$4:$G$51,1,0)</f>
        <v>#N/A</v>
      </c>
      <c r="AR90" t="e">
        <f>VLOOKUP(A90,[1]Sheet1!$C$4:$H$51,1,0)</f>
        <v>#N/A</v>
      </c>
    </row>
    <row r="91" spans="1:44" ht="18" x14ac:dyDescent="0.2">
      <c r="A91" s="278">
        <v>109401</v>
      </c>
      <c r="B91" s="278" t="s">
        <v>2208</v>
      </c>
      <c r="C91" s="278" t="s">
        <v>369</v>
      </c>
      <c r="D91" s="278" t="s">
        <v>216</v>
      </c>
      <c r="E91" s="278"/>
      <c r="F91" s="278"/>
      <c r="G91" s="270"/>
      <c r="H91" s="270"/>
      <c r="I91" t="s">
        <v>428</v>
      </c>
      <c r="O91"/>
      <c r="AI91" t="s">
        <v>1716</v>
      </c>
      <c r="AO91" t="s">
        <v>1712</v>
      </c>
      <c r="AP91">
        <v>0</v>
      </c>
      <c r="AQ91" t="e">
        <f>VLOOKUP(A91,[1]Sheet1!$C$4:$G$51,1,0)</f>
        <v>#N/A</v>
      </c>
      <c r="AR91" t="e">
        <f>VLOOKUP(A91,[1]Sheet1!$C$4:$H$51,1,0)</f>
        <v>#N/A</v>
      </c>
    </row>
    <row r="92" spans="1:44" x14ac:dyDescent="0.2">
      <c r="A92">
        <v>109458</v>
      </c>
      <c r="B92" t="s">
        <v>714</v>
      </c>
      <c r="C92" t="s">
        <v>382</v>
      </c>
      <c r="D92" t="s">
        <v>728</v>
      </c>
      <c r="I92" t="s">
        <v>428</v>
      </c>
      <c r="O92"/>
      <c r="AG92" t="s">
        <v>1799</v>
      </c>
      <c r="AI92" t="s">
        <v>1799</v>
      </c>
      <c r="AO92" t="s">
        <v>1712</v>
      </c>
      <c r="AP92">
        <v>0</v>
      </c>
      <c r="AQ92" t="e">
        <f>VLOOKUP(A92,[1]Sheet1!$C$4:$G$51,1,0)</f>
        <v>#N/A</v>
      </c>
      <c r="AR92" t="e">
        <f>VLOOKUP(A92,[1]Sheet1!$C$4:$H$51,1,0)</f>
        <v>#N/A</v>
      </c>
    </row>
    <row r="93" spans="1:44" ht="18" x14ac:dyDescent="0.2">
      <c r="A93" s="278">
        <v>109477</v>
      </c>
      <c r="B93" s="278" t="s">
        <v>2076</v>
      </c>
      <c r="C93" s="278" t="s">
        <v>87</v>
      </c>
      <c r="D93" s="278" t="s">
        <v>398</v>
      </c>
      <c r="E93" s="278"/>
      <c r="F93" s="278"/>
      <c r="G93" s="270"/>
      <c r="H93" s="270"/>
      <c r="I93" t="s">
        <v>428</v>
      </c>
      <c r="O93"/>
      <c r="AI93" t="s">
        <v>1715</v>
      </c>
      <c r="AO93" t="s">
        <v>1712</v>
      </c>
      <c r="AP93">
        <v>0</v>
      </c>
      <c r="AQ93" t="e">
        <f>VLOOKUP(A93,[1]Sheet1!$C$4:$G$51,1,0)</f>
        <v>#N/A</v>
      </c>
      <c r="AR93" t="e">
        <f>VLOOKUP(A93,[1]Sheet1!$C$4:$H$51,1,0)</f>
        <v>#N/A</v>
      </c>
    </row>
    <row r="94" spans="1:44" ht="18" x14ac:dyDescent="0.2">
      <c r="A94" s="278">
        <v>109499</v>
      </c>
      <c r="B94" s="278" t="s">
        <v>2209</v>
      </c>
      <c r="C94" s="278" t="s">
        <v>102</v>
      </c>
      <c r="D94" s="278" t="s">
        <v>203</v>
      </c>
      <c r="E94" s="278"/>
      <c r="F94" s="278"/>
      <c r="G94" s="270"/>
      <c r="H94" s="270"/>
      <c r="I94" t="s">
        <v>428</v>
      </c>
      <c r="O94"/>
      <c r="AI94" t="s">
        <v>1716</v>
      </c>
      <c r="AO94" t="s">
        <v>1712</v>
      </c>
      <c r="AP94">
        <v>0</v>
      </c>
      <c r="AQ94" t="e">
        <f>VLOOKUP(A94,[1]Sheet1!$C$4:$G$51,1,0)</f>
        <v>#N/A</v>
      </c>
      <c r="AR94" t="e">
        <f>VLOOKUP(A94,[1]Sheet1!$C$4:$H$51,1,0)</f>
        <v>#N/A</v>
      </c>
    </row>
    <row r="95" spans="1:44" ht="18" x14ac:dyDescent="0.2">
      <c r="A95" s="278">
        <v>109580</v>
      </c>
      <c r="B95" s="278" t="s">
        <v>2077</v>
      </c>
      <c r="C95" s="278" t="s">
        <v>760</v>
      </c>
      <c r="D95" s="278" t="s">
        <v>262</v>
      </c>
      <c r="E95" s="278"/>
      <c r="F95" s="278"/>
      <c r="G95" s="270"/>
      <c r="H95" s="270"/>
      <c r="I95" t="s">
        <v>428</v>
      </c>
      <c r="O95"/>
      <c r="AI95" t="s">
        <v>1715</v>
      </c>
      <c r="AO95" t="s">
        <v>1712</v>
      </c>
      <c r="AP95">
        <v>0</v>
      </c>
      <c r="AQ95" t="e">
        <f>VLOOKUP(A95,[1]Sheet1!$C$4:$G$51,1,0)</f>
        <v>#N/A</v>
      </c>
      <c r="AR95" t="e">
        <f>VLOOKUP(A95,[1]Sheet1!$C$4:$H$51,1,0)</f>
        <v>#N/A</v>
      </c>
    </row>
    <row r="96" spans="1:44" ht="18" x14ac:dyDescent="0.2">
      <c r="A96" s="278">
        <v>109594</v>
      </c>
      <c r="B96" s="278" t="s">
        <v>2240</v>
      </c>
      <c r="C96" s="278" t="s">
        <v>83</v>
      </c>
      <c r="D96" s="278" t="s">
        <v>233</v>
      </c>
      <c r="E96" s="278"/>
      <c r="F96" s="278"/>
      <c r="G96" s="270"/>
      <c r="H96" s="270"/>
      <c r="I96" t="s">
        <v>428</v>
      </c>
      <c r="O96"/>
      <c r="AI96" t="s">
        <v>1720</v>
      </c>
      <c r="AO96" t="s">
        <v>1712</v>
      </c>
      <c r="AP96">
        <v>0</v>
      </c>
      <c r="AQ96" t="e">
        <f>VLOOKUP(A96,[1]Sheet1!$C$4:$G$51,1,0)</f>
        <v>#N/A</v>
      </c>
      <c r="AR96" t="e">
        <f>VLOOKUP(A96,[1]Sheet1!$C$4:$H$51,1,0)</f>
        <v>#N/A</v>
      </c>
    </row>
    <row r="97" spans="1:44" ht="18" x14ac:dyDescent="0.2">
      <c r="A97" s="278">
        <v>109757</v>
      </c>
      <c r="B97" s="278" t="s">
        <v>2078</v>
      </c>
      <c r="C97" s="278" t="s">
        <v>159</v>
      </c>
      <c r="D97" s="278" t="s">
        <v>287</v>
      </c>
      <c r="E97" s="278"/>
      <c r="F97" s="278"/>
      <c r="G97" s="270"/>
      <c r="H97" s="270"/>
      <c r="I97" t="s">
        <v>428</v>
      </c>
      <c r="O97"/>
      <c r="AI97" t="s">
        <v>1715</v>
      </c>
      <c r="AO97" t="s">
        <v>1712</v>
      </c>
      <c r="AP97">
        <v>0</v>
      </c>
      <c r="AQ97" t="e">
        <f>VLOOKUP(A97,[1]Sheet1!$C$4:$G$51,1,0)</f>
        <v>#N/A</v>
      </c>
      <c r="AR97" t="e">
        <f>VLOOKUP(A97,[1]Sheet1!$C$4:$H$51,1,0)</f>
        <v>#N/A</v>
      </c>
    </row>
    <row r="98" spans="1:44" ht="18" x14ac:dyDescent="0.2">
      <c r="A98" s="278">
        <v>109818</v>
      </c>
      <c r="B98" s="278" t="s">
        <v>784</v>
      </c>
      <c r="C98" s="278" t="s">
        <v>66</v>
      </c>
      <c r="D98" s="278" t="s">
        <v>235</v>
      </c>
      <c r="E98" s="278"/>
      <c r="F98" s="278"/>
      <c r="G98" s="270"/>
      <c r="H98" s="270"/>
      <c r="I98" t="s">
        <v>428</v>
      </c>
      <c r="O98"/>
      <c r="AI98" t="s">
        <v>1716</v>
      </c>
      <c r="AO98" t="s">
        <v>1712</v>
      </c>
      <c r="AP98">
        <v>0</v>
      </c>
      <c r="AQ98" t="e">
        <f>VLOOKUP(A98,[1]Sheet1!$C$4:$G$51,1,0)</f>
        <v>#N/A</v>
      </c>
      <c r="AR98" t="e">
        <f>VLOOKUP(A98,[1]Sheet1!$C$4:$H$51,1,0)</f>
        <v>#N/A</v>
      </c>
    </row>
    <row r="99" spans="1:44" ht="18" x14ac:dyDescent="0.2">
      <c r="A99" s="278">
        <v>110034</v>
      </c>
      <c r="B99" s="278" t="s">
        <v>2241</v>
      </c>
      <c r="C99" s="278" t="s">
        <v>66</v>
      </c>
      <c r="D99" s="278" t="s">
        <v>298</v>
      </c>
      <c r="E99" s="278"/>
      <c r="F99" s="278"/>
      <c r="G99" s="270"/>
      <c r="H99" s="270"/>
      <c r="I99" t="s">
        <v>428</v>
      </c>
      <c r="O99"/>
      <c r="AI99" t="s">
        <v>1720</v>
      </c>
      <c r="AO99" t="s">
        <v>1712</v>
      </c>
      <c r="AP99">
        <v>0</v>
      </c>
      <c r="AQ99" t="e">
        <f>VLOOKUP(A99,[1]Sheet1!$C$4:$G$51,1,0)</f>
        <v>#N/A</v>
      </c>
      <c r="AR99" t="e">
        <f>VLOOKUP(A99,[1]Sheet1!$C$4:$H$51,1,0)</f>
        <v>#N/A</v>
      </c>
    </row>
    <row r="100" spans="1:44" ht="18" x14ac:dyDescent="0.2">
      <c r="A100" s="270">
        <v>110142</v>
      </c>
      <c r="B100" s="270" t="s">
        <v>1861</v>
      </c>
      <c r="C100" s="270" t="s">
        <v>402</v>
      </c>
      <c r="D100" s="270"/>
      <c r="E100" s="270"/>
      <c r="F100" s="278"/>
      <c r="G100" s="270"/>
      <c r="H100" s="270"/>
      <c r="I100" t="s">
        <v>2335</v>
      </c>
      <c r="O100"/>
      <c r="AI100" t="s">
        <v>2335</v>
      </c>
      <c r="AO100" t="s">
        <v>1712</v>
      </c>
      <c r="AP100" t="s">
        <v>2332</v>
      </c>
      <c r="AQ100" t="e">
        <f>VLOOKUP(A100,[1]Sheet1!$C$4:$G$51,1,0)</f>
        <v>#N/A</v>
      </c>
      <c r="AR100" t="e">
        <f>VLOOKUP(A100,[1]Sheet1!$C$4:$H$51,1,0)</f>
        <v>#N/A</v>
      </c>
    </row>
    <row r="101" spans="1:44" ht="18" x14ac:dyDescent="0.2">
      <c r="A101" s="270">
        <v>110228</v>
      </c>
      <c r="B101" s="270" t="s">
        <v>1862</v>
      </c>
      <c r="C101" s="270" t="s">
        <v>66</v>
      </c>
      <c r="D101" s="270"/>
      <c r="E101" s="270"/>
      <c r="F101" s="278"/>
      <c r="G101" s="270"/>
      <c r="H101" s="270"/>
      <c r="I101" t="s">
        <v>2335</v>
      </c>
      <c r="O101"/>
      <c r="AI101" t="s">
        <v>2335</v>
      </c>
      <c r="AO101" t="s">
        <v>1712</v>
      </c>
      <c r="AP101" t="s">
        <v>2332</v>
      </c>
      <c r="AQ101" t="e">
        <f>VLOOKUP(A101,[1]Sheet1!$C$4:$G$51,1,0)</f>
        <v>#N/A</v>
      </c>
      <c r="AR101" t="e">
        <f>VLOOKUP(A101,[1]Sheet1!$C$4:$H$51,1,0)</f>
        <v>#N/A</v>
      </c>
    </row>
    <row r="102" spans="1:44" ht="18" x14ac:dyDescent="0.2">
      <c r="A102" s="278">
        <v>110265</v>
      </c>
      <c r="B102" s="278" t="s">
        <v>2079</v>
      </c>
      <c r="C102" s="278" t="s">
        <v>78</v>
      </c>
      <c r="D102" s="278" t="s">
        <v>307</v>
      </c>
      <c r="E102" s="278"/>
      <c r="F102" s="278"/>
      <c r="G102" s="270"/>
      <c r="H102" s="270"/>
      <c r="I102" t="s">
        <v>428</v>
      </c>
      <c r="O102"/>
      <c r="AI102" t="s">
        <v>1715</v>
      </c>
      <c r="AO102" t="s">
        <v>1712</v>
      </c>
      <c r="AP102">
        <v>0</v>
      </c>
      <c r="AQ102" t="e">
        <f>VLOOKUP(A102,[1]Sheet1!$C$4:$G$51,1,0)</f>
        <v>#N/A</v>
      </c>
      <c r="AR102" t="e">
        <f>VLOOKUP(A102,[1]Sheet1!$C$4:$H$51,1,0)</f>
        <v>#N/A</v>
      </c>
    </row>
    <row r="103" spans="1:44" ht="18" x14ac:dyDescent="0.2">
      <c r="A103" s="278">
        <v>110315</v>
      </c>
      <c r="B103" s="278" t="s">
        <v>2242</v>
      </c>
      <c r="C103" s="278" t="s">
        <v>2243</v>
      </c>
      <c r="D103" s="278" t="s">
        <v>279</v>
      </c>
      <c r="E103" s="278"/>
      <c r="F103" s="278"/>
      <c r="G103" s="270"/>
      <c r="H103" s="270"/>
      <c r="I103" t="s">
        <v>428</v>
      </c>
      <c r="O103"/>
      <c r="AI103" t="s">
        <v>1720</v>
      </c>
      <c r="AO103" t="s">
        <v>1712</v>
      </c>
      <c r="AP103">
        <v>0</v>
      </c>
      <c r="AQ103" t="e">
        <f>VLOOKUP(A103,[1]Sheet1!$C$4:$G$51,1,0)</f>
        <v>#N/A</v>
      </c>
      <c r="AR103" t="e">
        <f>VLOOKUP(A103,[1]Sheet1!$C$4:$H$51,1,0)</f>
        <v>#N/A</v>
      </c>
    </row>
    <row r="104" spans="1:44" ht="18" x14ac:dyDescent="0.2">
      <c r="A104" s="278">
        <v>110360</v>
      </c>
      <c r="B104" s="278" t="s">
        <v>1990</v>
      </c>
      <c r="C104" s="278" t="s">
        <v>135</v>
      </c>
      <c r="D104" s="278" t="s">
        <v>208</v>
      </c>
      <c r="E104" s="278"/>
      <c r="F104" s="278"/>
      <c r="G104" s="270"/>
      <c r="H104" s="270"/>
      <c r="I104" t="s">
        <v>428</v>
      </c>
      <c r="O104"/>
      <c r="AI104" t="s">
        <v>1719</v>
      </c>
      <c r="AO104" t="s">
        <v>1712</v>
      </c>
      <c r="AP104">
        <v>0</v>
      </c>
      <c r="AQ104" t="e">
        <f>VLOOKUP(A104,[1]Sheet1!$C$4:$G$51,1,0)</f>
        <v>#N/A</v>
      </c>
      <c r="AR104" t="e">
        <f>VLOOKUP(A104,[1]Sheet1!$C$4:$H$51,1,0)</f>
        <v>#N/A</v>
      </c>
    </row>
    <row r="105" spans="1:44" ht="18" x14ac:dyDescent="0.25">
      <c r="A105" s="278">
        <v>110486</v>
      </c>
      <c r="B105" s="278" t="s">
        <v>2043</v>
      </c>
      <c r="C105" s="278" t="s">
        <v>2044</v>
      </c>
      <c r="D105" s="278" t="s">
        <v>200</v>
      </c>
      <c r="E105" s="278"/>
      <c r="F105" s="278"/>
      <c r="G105" s="270"/>
      <c r="H105" s="270"/>
      <c r="I105" t="s">
        <v>428</v>
      </c>
      <c r="J105" s="280"/>
      <c r="K105" s="281"/>
      <c r="L105" s="280"/>
      <c r="N105" s="285"/>
      <c r="O105">
        <v>427</v>
      </c>
      <c r="P105" s="230">
        <v>45721</v>
      </c>
      <c r="Q105">
        <v>350000</v>
      </c>
      <c r="AC105" s="280"/>
      <c r="AI105" t="s">
        <v>576</v>
      </c>
      <c r="AP105">
        <v>0</v>
      </c>
      <c r="AQ105" t="e">
        <f>VLOOKUP(A105,[1]Sheet1!$C$4:$G$51,1,0)</f>
        <v>#N/A</v>
      </c>
      <c r="AR105" t="e">
        <f>VLOOKUP(A105,[1]Sheet1!$C$4:$H$51,1,0)</f>
        <v>#N/A</v>
      </c>
    </row>
    <row r="106" spans="1:44" ht="18" x14ac:dyDescent="0.2">
      <c r="A106" s="270">
        <v>110528</v>
      </c>
      <c r="B106" s="270" t="s">
        <v>1863</v>
      </c>
      <c r="C106" s="270" t="s">
        <v>102</v>
      </c>
      <c r="D106" s="270"/>
      <c r="E106" s="270"/>
      <c r="F106" s="278"/>
      <c r="G106" s="270"/>
      <c r="H106" s="270"/>
      <c r="I106" t="s">
        <v>2335</v>
      </c>
      <c r="O106"/>
      <c r="AI106" t="s">
        <v>2335</v>
      </c>
      <c r="AO106" t="s">
        <v>1712</v>
      </c>
      <c r="AP106" t="s">
        <v>2332</v>
      </c>
      <c r="AQ106" t="e">
        <f>VLOOKUP(A106,[1]Sheet1!$C$4:$G$51,1,0)</f>
        <v>#N/A</v>
      </c>
      <c r="AR106" t="e">
        <f>VLOOKUP(A106,[1]Sheet1!$C$4:$H$51,1,0)</f>
        <v>#N/A</v>
      </c>
    </row>
    <row r="107" spans="1:44" ht="18" x14ac:dyDescent="0.2">
      <c r="A107" s="278">
        <v>110537</v>
      </c>
      <c r="B107" s="278" t="s">
        <v>2291</v>
      </c>
      <c r="C107" s="278" t="s">
        <v>70</v>
      </c>
      <c r="D107" s="278" t="s">
        <v>309</v>
      </c>
      <c r="E107" s="278"/>
      <c r="F107" s="278"/>
      <c r="G107" s="270"/>
      <c r="H107" s="270"/>
      <c r="I107" t="s">
        <v>428</v>
      </c>
      <c r="O107"/>
      <c r="AI107" t="s">
        <v>1717</v>
      </c>
      <c r="AO107" t="s">
        <v>1712</v>
      </c>
      <c r="AP107">
        <v>0</v>
      </c>
      <c r="AQ107" t="e">
        <f>VLOOKUP(A107,[1]Sheet1!$C$4:$G$51,1,0)</f>
        <v>#N/A</v>
      </c>
      <c r="AR107" t="e">
        <f>VLOOKUP(A107,[1]Sheet1!$C$4:$H$51,1,0)</f>
        <v>#N/A</v>
      </c>
    </row>
    <row r="108" spans="1:44" ht="18" x14ac:dyDescent="0.2">
      <c r="A108" s="278">
        <v>110617</v>
      </c>
      <c r="B108" s="278" t="s">
        <v>2080</v>
      </c>
      <c r="C108" s="278" t="s">
        <v>439</v>
      </c>
      <c r="D108" s="278" t="s">
        <v>2081</v>
      </c>
      <c r="E108" s="278"/>
      <c r="F108" s="278"/>
      <c r="G108" s="270"/>
      <c r="H108" s="270"/>
      <c r="I108" t="s">
        <v>428</v>
      </c>
      <c r="O108"/>
      <c r="AI108" t="s">
        <v>1715</v>
      </c>
      <c r="AO108" t="s">
        <v>1712</v>
      </c>
      <c r="AP108">
        <v>0</v>
      </c>
      <c r="AQ108" t="e">
        <f>VLOOKUP(A108,[1]Sheet1!$C$4:$G$51,1,0)</f>
        <v>#N/A</v>
      </c>
      <c r="AR108" t="e">
        <f>VLOOKUP(A108,[1]Sheet1!$C$4:$H$51,1,0)</f>
        <v>#N/A</v>
      </c>
    </row>
    <row r="109" spans="1:44" ht="18" x14ac:dyDescent="0.2">
      <c r="A109" s="278">
        <v>110659</v>
      </c>
      <c r="B109" s="278" t="s">
        <v>2082</v>
      </c>
      <c r="C109" s="278" t="s">
        <v>169</v>
      </c>
      <c r="D109" s="278" t="s">
        <v>247</v>
      </c>
      <c r="E109" s="278"/>
      <c r="F109" s="278"/>
      <c r="G109" s="270"/>
      <c r="H109" s="270"/>
      <c r="I109" t="s">
        <v>428</v>
      </c>
      <c r="O109"/>
      <c r="AI109" t="s">
        <v>1715</v>
      </c>
      <c r="AO109" t="s">
        <v>1712</v>
      </c>
      <c r="AP109">
        <v>0</v>
      </c>
      <c r="AQ109" t="e">
        <f>VLOOKUP(A109,[1]Sheet1!$C$4:$G$51,1,0)</f>
        <v>#N/A</v>
      </c>
      <c r="AR109" t="e">
        <f>VLOOKUP(A109,[1]Sheet1!$C$4:$H$51,1,0)</f>
        <v>#N/A</v>
      </c>
    </row>
    <row r="110" spans="1:44" ht="18" x14ac:dyDescent="0.2">
      <c r="A110" s="278">
        <v>110833</v>
      </c>
      <c r="B110" s="278" t="s">
        <v>1991</v>
      </c>
      <c r="C110" s="278" t="s">
        <v>414</v>
      </c>
      <c r="D110" s="278" t="s">
        <v>235</v>
      </c>
      <c r="E110" s="278"/>
      <c r="F110" s="278"/>
      <c r="G110" s="270"/>
      <c r="H110" s="270"/>
      <c r="I110" t="s">
        <v>428</v>
      </c>
      <c r="O110"/>
      <c r="AI110" t="s">
        <v>1719</v>
      </c>
      <c r="AO110" t="s">
        <v>1712</v>
      </c>
      <c r="AP110">
        <v>0</v>
      </c>
      <c r="AQ110" t="e">
        <f>VLOOKUP(A110,[1]Sheet1!$C$4:$G$51,1,0)</f>
        <v>#N/A</v>
      </c>
      <c r="AR110" t="e">
        <f>VLOOKUP(A110,[1]Sheet1!$C$4:$H$51,1,0)</f>
        <v>#N/A</v>
      </c>
    </row>
    <row r="111" spans="1:44" ht="18" x14ac:dyDescent="0.2">
      <c r="A111" s="278">
        <v>110901</v>
      </c>
      <c r="B111" s="278" t="s">
        <v>2210</v>
      </c>
      <c r="C111" s="278" t="s">
        <v>96</v>
      </c>
      <c r="D111" s="278" t="s">
        <v>302</v>
      </c>
      <c r="E111" s="278"/>
      <c r="F111" s="278"/>
      <c r="G111" s="270"/>
      <c r="H111" s="270"/>
      <c r="I111" t="s">
        <v>428</v>
      </c>
      <c r="O111"/>
      <c r="AI111" t="s">
        <v>1716</v>
      </c>
      <c r="AO111" t="s">
        <v>1712</v>
      </c>
      <c r="AP111">
        <v>0</v>
      </c>
      <c r="AQ111" t="e">
        <f>VLOOKUP(A111,[1]Sheet1!$C$4:$G$51,1,0)</f>
        <v>#N/A</v>
      </c>
      <c r="AR111" t="e">
        <f>VLOOKUP(A111,[1]Sheet1!$C$4:$H$51,1,0)</f>
        <v>#N/A</v>
      </c>
    </row>
    <row r="112" spans="1:44" x14ac:dyDescent="0.2">
      <c r="A112">
        <v>110935</v>
      </c>
      <c r="B112" t="s">
        <v>1379</v>
      </c>
      <c r="C112" t="s">
        <v>146</v>
      </c>
      <c r="D112" t="s">
        <v>272</v>
      </c>
      <c r="E112" t="s">
        <v>342</v>
      </c>
      <c r="F112" s="230">
        <v>31896</v>
      </c>
      <c r="G112" t="s">
        <v>325</v>
      </c>
      <c r="H112" t="s">
        <v>344</v>
      </c>
      <c r="I112" t="s">
        <v>428</v>
      </c>
      <c r="K112" t="s">
        <v>1567</v>
      </c>
      <c r="L112">
        <v>0</v>
      </c>
      <c r="M112" t="s">
        <v>325</v>
      </c>
      <c r="N112" t="s">
        <v>333</v>
      </c>
      <c r="O112"/>
      <c r="AI112" t="s">
        <v>2329</v>
      </c>
      <c r="AP112">
        <v>0</v>
      </c>
      <c r="AQ112" t="e">
        <f>VLOOKUP(A112,[1]Sheet1!$C$4:$G$51,1,0)</f>
        <v>#N/A</v>
      </c>
      <c r="AR112" t="e">
        <f>VLOOKUP(A112,[1]Sheet1!$C$4:$H$51,1,0)</f>
        <v>#N/A</v>
      </c>
    </row>
    <row r="113" spans="1:44" ht="18" x14ac:dyDescent="0.2">
      <c r="A113" s="278">
        <v>111098</v>
      </c>
      <c r="B113" s="278" t="s">
        <v>2083</v>
      </c>
      <c r="C113" s="278" t="s">
        <v>111</v>
      </c>
      <c r="D113" s="278" t="s">
        <v>2084</v>
      </c>
      <c r="E113" s="278"/>
      <c r="F113" s="278"/>
      <c r="G113" s="270"/>
      <c r="H113" s="270"/>
      <c r="I113" t="s">
        <v>428</v>
      </c>
      <c r="O113"/>
      <c r="AI113" t="s">
        <v>1715</v>
      </c>
      <c r="AO113" t="s">
        <v>1712</v>
      </c>
      <c r="AP113">
        <v>0</v>
      </c>
      <c r="AQ113" t="e">
        <f>VLOOKUP(A113,[1]Sheet1!$C$4:$G$51,1,0)</f>
        <v>#N/A</v>
      </c>
      <c r="AR113" t="e">
        <f>VLOOKUP(A113,[1]Sheet1!$C$4:$H$51,1,0)</f>
        <v>#N/A</v>
      </c>
    </row>
    <row r="114" spans="1:44" ht="18" x14ac:dyDescent="0.2">
      <c r="A114" s="270">
        <v>111176</v>
      </c>
      <c r="B114" s="270" t="s">
        <v>1864</v>
      </c>
      <c r="C114" s="270" t="s">
        <v>66</v>
      </c>
      <c r="D114" s="270"/>
      <c r="E114" s="270"/>
      <c r="F114" s="278"/>
      <c r="G114" s="270"/>
      <c r="H114" s="270"/>
      <c r="I114" t="s">
        <v>2335</v>
      </c>
      <c r="O114"/>
      <c r="AI114" t="s">
        <v>2335</v>
      </c>
      <c r="AO114" t="s">
        <v>1712</v>
      </c>
      <c r="AP114" t="s">
        <v>2332</v>
      </c>
      <c r="AQ114" t="e">
        <f>VLOOKUP(A114,[1]Sheet1!$C$4:$G$51,1,0)</f>
        <v>#N/A</v>
      </c>
      <c r="AR114" t="e">
        <f>VLOOKUP(A114,[1]Sheet1!$C$4:$H$51,1,0)</f>
        <v>#N/A</v>
      </c>
    </row>
    <row r="115" spans="1:44" ht="18" x14ac:dyDescent="0.2">
      <c r="A115" s="270">
        <v>111190</v>
      </c>
      <c r="B115" s="270" t="s">
        <v>1865</v>
      </c>
      <c r="C115" s="270" t="s">
        <v>63</v>
      </c>
      <c r="D115" s="270"/>
      <c r="E115" s="270"/>
      <c r="F115" s="278"/>
      <c r="G115" s="270"/>
      <c r="H115" s="270"/>
      <c r="I115" t="s">
        <v>2335</v>
      </c>
      <c r="O115"/>
      <c r="AI115" t="s">
        <v>2335</v>
      </c>
      <c r="AO115" t="s">
        <v>1712</v>
      </c>
      <c r="AP115" t="s">
        <v>2332</v>
      </c>
      <c r="AQ115" t="e">
        <f>VLOOKUP(A115,[1]Sheet1!$C$4:$G$51,1,0)</f>
        <v>#N/A</v>
      </c>
      <c r="AR115" t="e">
        <f>VLOOKUP(A115,[1]Sheet1!$C$4:$H$51,1,0)</f>
        <v>#N/A</v>
      </c>
    </row>
    <row r="116" spans="1:44" ht="18" x14ac:dyDescent="0.2">
      <c r="A116" s="278">
        <v>111325</v>
      </c>
      <c r="B116" s="278" t="s">
        <v>2085</v>
      </c>
      <c r="C116" s="278" t="s">
        <v>86</v>
      </c>
      <c r="D116" s="278" t="s">
        <v>293</v>
      </c>
      <c r="E116" s="278"/>
      <c r="F116" s="278"/>
      <c r="G116" s="270"/>
      <c r="H116" s="270"/>
      <c r="I116" t="s">
        <v>428</v>
      </c>
      <c r="O116"/>
      <c r="AI116" t="s">
        <v>1715</v>
      </c>
      <c r="AO116" t="s">
        <v>1712</v>
      </c>
      <c r="AP116">
        <v>0</v>
      </c>
      <c r="AQ116" t="e">
        <f>VLOOKUP(A116,[1]Sheet1!$C$4:$G$51,1,0)</f>
        <v>#N/A</v>
      </c>
      <c r="AR116" t="e">
        <f>VLOOKUP(A116,[1]Sheet1!$C$4:$H$51,1,0)</f>
        <v>#N/A</v>
      </c>
    </row>
    <row r="117" spans="1:44" ht="18" x14ac:dyDescent="0.2">
      <c r="A117" s="278">
        <v>111328</v>
      </c>
      <c r="B117" s="278" t="s">
        <v>2211</v>
      </c>
      <c r="C117" s="278" t="s">
        <v>66</v>
      </c>
      <c r="D117" s="278" t="s">
        <v>425</v>
      </c>
      <c r="E117" s="278"/>
      <c r="F117" s="278"/>
      <c r="G117" s="270"/>
      <c r="H117" s="270"/>
      <c r="I117" t="s">
        <v>428</v>
      </c>
      <c r="O117"/>
      <c r="AI117" t="s">
        <v>1716</v>
      </c>
      <c r="AO117" t="s">
        <v>1712</v>
      </c>
      <c r="AP117">
        <v>0</v>
      </c>
      <c r="AQ117" t="e">
        <f>VLOOKUP(A117,[1]Sheet1!$C$4:$G$51,1,0)</f>
        <v>#N/A</v>
      </c>
      <c r="AR117" t="e">
        <f>VLOOKUP(A117,[1]Sheet1!$C$4:$H$51,1,0)</f>
        <v>#N/A</v>
      </c>
    </row>
    <row r="118" spans="1:44" x14ac:dyDescent="0.2">
      <c r="A118">
        <v>111330</v>
      </c>
      <c r="B118" t="s">
        <v>1207</v>
      </c>
      <c r="C118" t="s">
        <v>161</v>
      </c>
      <c r="D118" t="s">
        <v>213</v>
      </c>
      <c r="I118" t="s">
        <v>428</v>
      </c>
      <c r="O118"/>
      <c r="AI118">
        <v>0</v>
      </c>
      <c r="AM118" t="str">
        <f>IFERROR(VLOOKUP(A119,[2]Sheet2!A$2:C$3613,3,0),"")</f>
        <v/>
      </c>
      <c r="AN118" t="s">
        <v>1712</v>
      </c>
      <c r="AO118" t="s">
        <v>1712</v>
      </c>
      <c r="AP118">
        <v>0</v>
      </c>
      <c r="AQ118" t="e">
        <f>VLOOKUP(A118,[1]Sheet1!$C$4:$G$51,1,0)</f>
        <v>#N/A</v>
      </c>
      <c r="AR118" t="e">
        <f>VLOOKUP(A118,[1]Sheet1!$C$4:$H$51,1,0)</f>
        <v>#N/A</v>
      </c>
    </row>
    <row r="119" spans="1:44" ht="18" x14ac:dyDescent="0.2">
      <c r="A119" s="270">
        <v>111377</v>
      </c>
      <c r="B119" s="270" t="s">
        <v>1949</v>
      </c>
      <c r="C119" s="270" t="s">
        <v>151</v>
      </c>
      <c r="D119" s="270" t="s">
        <v>280</v>
      </c>
      <c r="E119" s="270"/>
      <c r="F119" s="278"/>
      <c r="G119" s="270"/>
      <c r="H119" s="270"/>
      <c r="I119" t="s">
        <v>2335</v>
      </c>
      <c r="O119"/>
      <c r="AI119" t="s">
        <v>2335</v>
      </c>
      <c r="AO119" t="s">
        <v>1712</v>
      </c>
      <c r="AP119" t="s">
        <v>2332</v>
      </c>
      <c r="AQ119" t="e">
        <f>VLOOKUP(A119,[1]Sheet1!$C$4:$G$51,1,0)</f>
        <v>#N/A</v>
      </c>
      <c r="AR119" t="e">
        <f>VLOOKUP(A119,[1]Sheet1!$C$4:$H$51,1,0)</f>
        <v>#N/A</v>
      </c>
    </row>
    <row r="120" spans="1:44" ht="18" x14ac:dyDescent="0.2">
      <c r="A120" s="270">
        <v>111404</v>
      </c>
      <c r="B120" s="270" t="s">
        <v>1866</v>
      </c>
      <c r="C120" s="270" t="s">
        <v>74</v>
      </c>
      <c r="D120" s="270"/>
      <c r="E120" s="270"/>
      <c r="F120" s="278"/>
      <c r="G120" s="270"/>
      <c r="H120" s="270"/>
      <c r="I120" t="s">
        <v>2335</v>
      </c>
      <c r="O120"/>
      <c r="AI120" t="s">
        <v>2335</v>
      </c>
      <c r="AO120" t="s">
        <v>1712</v>
      </c>
      <c r="AP120" t="s">
        <v>2332</v>
      </c>
      <c r="AQ120" t="e">
        <f>VLOOKUP(A120,[1]Sheet1!$C$4:$G$51,1,0)</f>
        <v>#N/A</v>
      </c>
      <c r="AR120" t="e">
        <f>VLOOKUP(A120,[1]Sheet1!$C$4:$H$51,1,0)</f>
        <v>#N/A</v>
      </c>
    </row>
    <row r="121" spans="1:44" ht="18" x14ac:dyDescent="0.2">
      <c r="A121" s="278">
        <v>111439</v>
      </c>
      <c r="B121" s="278" t="s">
        <v>2086</v>
      </c>
      <c r="C121" s="278" t="s">
        <v>102</v>
      </c>
      <c r="D121" s="278" t="s">
        <v>225</v>
      </c>
      <c r="E121" s="278"/>
      <c r="F121" s="278"/>
      <c r="G121" s="270"/>
      <c r="H121" s="270"/>
      <c r="I121" t="s">
        <v>428</v>
      </c>
      <c r="O121"/>
      <c r="AI121" t="s">
        <v>1715</v>
      </c>
      <c r="AO121" t="s">
        <v>1712</v>
      </c>
      <c r="AP121">
        <v>0</v>
      </c>
      <c r="AQ121" t="e">
        <f>VLOOKUP(A121,[1]Sheet1!$C$4:$G$51,1,0)</f>
        <v>#N/A</v>
      </c>
      <c r="AR121" t="e">
        <f>VLOOKUP(A121,[1]Sheet1!$C$4:$H$51,1,0)</f>
        <v>#N/A</v>
      </c>
    </row>
    <row r="122" spans="1:44" ht="18" x14ac:dyDescent="0.2">
      <c r="A122" s="270">
        <v>111486</v>
      </c>
      <c r="B122" s="270" t="s">
        <v>1867</v>
      </c>
      <c r="C122" s="270" t="s">
        <v>693</v>
      </c>
      <c r="D122" s="270"/>
      <c r="E122" s="270"/>
      <c r="F122" s="278"/>
      <c r="G122" s="270"/>
      <c r="H122" s="270"/>
      <c r="I122" t="s">
        <v>2335</v>
      </c>
      <c r="O122"/>
      <c r="AI122" t="s">
        <v>2335</v>
      </c>
      <c r="AO122" t="s">
        <v>1712</v>
      </c>
      <c r="AP122" t="s">
        <v>2332</v>
      </c>
      <c r="AQ122" t="e">
        <f>VLOOKUP(A122,[1]Sheet1!$C$4:$G$51,1,0)</f>
        <v>#N/A</v>
      </c>
      <c r="AR122" t="e">
        <f>VLOOKUP(A122,[1]Sheet1!$C$4:$H$51,1,0)</f>
        <v>#N/A</v>
      </c>
    </row>
    <row r="123" spans="1:44" ht="18" x14ac:dyDescent="0.2">
      <c r="A123" s="270">
        <v>111506</v>
      </c>
      <c r="B123" s="270" t="s">
        <v>1868</v>
      </c>
      <c r="C123" s="270" t="s">
        <v>86</v>
      </c>
      <c r="D123" s="270"/>
      <c r="E123" s="270"/>
      <c r="F123" s="278"/>
      <c r="G123" s="270"/>
      <c r="H123" s="270"/>
      <c r="I123" t="s">
        <v>2335</v>
      </c>
      <c r="O123"/>
      <c r="AI123" t="s">
        <v>2335</v>
      </c>
      <c r="AO123" t="s">
        <v>1712</v>
      </c>
      <c r="AP123" t="s">
        <v>2332</v>
      </c>
      <c r="AQ123" t="e">
        <f>VLOOKUP(A123,[1]Sheet1!$C$4:$G$51,1,0)</f>
        <v>#N/A</v>
      </c>
      <c r="AR123" t="e">
        <f>VLOOKUP(A123,[1]Sheet1!$C$4:$H$51,1,0)</f>
        <v>#N/A</v>
      </c>
    </row>
    <row r="124" spans="1:44" ht="18" x14ac:dyDescent="0.2">
      <c r="A124" s="270">
        <v>111571</v>
      </c>
      <c r="B124" s="270" t="s">
        <v>1869</v>
      </c>
      <c r="C124" s="270" t="s">
        <v>173</v>
      </c>
      <c r="D124" s="270"/>
      <c r="E124" s="270"/>
      <c r="F124" s="278"/>
      <c r="G124" s="270"/>
      <c r="H124" s="270"/>
      <c r="I124" t="s">
        <v>2335</v>
      </c>
      <c r="O124"/>
      <c r="AI124" t="s">
        <v>2335</v>
      </c>
      <c r="AO124" t="s">
        <v>1712</v>
      </c>
      <c r="AP124" t="s">
        <v>2332</v>
      </c>
      <c r="AQ124" t="e">
        <f>VLOOKUP(A124,[1]Sheet1!$C$4:$G$51,1,0)</f>
        <v>#N/A</v>
      </c>
      <c r="AR124" t="e">
        <f>VLOOKUP(A124,[1]Sheet1!$C$4:$H$51,1,0)</f>
        <v>#N/A</v>
      </c>
    </row>
    <row r="125" spans="1:44" ht="18" x14ac:dyDescent="0.2">
      <c r="A125" s="278">
        <v>111595</v>
      </c>
      <c r="B125" s="278" t="s">
        <v>2087</v>
      </c>
      <c r="C125" s="278" t="s">
        <v>122</v>
      </c>
      <c r="D125" s="278" t="s">
        <v>203</v>
      </c>
      <c r="E125" s="278"/>
      <c r="F125" s="278"/>
      <c r="G125" s="270"/>
      <c r="H125" s="270"/>
      <c r="I125" t="s">
        <v>428</v>
      </c>
      <c r="O125"/>
      <c r="AI125" t="s">
        <v>1715</v>
      </c>
      <c r="AO125" t="s">
        <v>1712</v>
      </c>
      <c r="AP125">
        <v>0</v>
      </c>
      <c r="AQ125" t="e">
        <f>VLOOKUP(A125,[1]Sheet1!$C$4:$G$51,1,0)</f>
        <v>#N/A</v>
      </c>
      <c r="AR125" t="e">
        <f>VLOOKUP(A125,[1]Sheet1!$C$4:$H$51,1,0)</f>
        <v>#N/A</v>
      </c>
    </row>
    <row r="126" spans="1:44" ht="18" x14ac:dyDescent="0.2">
      <c r="A126" s="278">
        <v>111617</v>
      </c>
      <c r="B126" s="278" t="s">
        <v>2088</v>
      </c>
      <c r="C126" s="278" t="s">
        <v>2037</v>
      </c>
      <c r="D126" s="278"/>
      <c r="E126" s="278"/>
      <c r="F126" s="278"/>
      <c r="G126" s="270"/>
      <c r="H126" s="270"/>
      <c r="I126" t="s">
        <v>428</v>
      </c>
      <c r="O126"/>
      <c r="AI126" t="s">
        <v>1715</v>
      </c>
      <c r="AO126" t="s">
        <v>1712</v>
      </c>
      <c r="AP126">
        <v>0</v>
      </c>
      <c r="AQ126" t="e">
        <f>VLOOKUP(A126,[1]Sheet1!$C$4:$G$51,1,0)</f>
        <v>#N/A</v>
      </c>
      <c r="AR126" t="e">
        <f>VLOOKUP(A126,[1]Sheet1!$C$4:$H$51,1,0)</f>
        <v>#N/A</v>
      </c>
    </row>
    <row r="127" spans="1:44" ht="18" x14ac:dyDescent="0.2">
      <c r="A127" s="270">
        <v>111668</v>
      </c>
      <c r="B127" s="270" t="s">
        <v>1870</v>
      </c>
      <c r="C127" s="270" t="s">
        <v>117</v>
      </c>
      <c r="D127" s="270"/>
      <c r="E127" s="270"/>
      <c r="F127" s="278"/>
      <c r="G127" s="270"/>
      <c r="H127" s="270"/>
      <c r="I127" t="s">
        <v>428</v>
      </c>
      <c r="O127"/>
      <c r="AI127">
        <v>0</v>
      </c>
      <c r="AP127" t="s">
        <v>2332</v>
      </c>
      <c r="AQ127">
        <f>VLOOKUP(A127,[1]Sheet1!$C$4:$G$51,1,0)</f>
        <v>111668</v>
      </c>
      <c r="AR127">
        <f>VLOOKUP(A127,[1]Sheet1!$C$4:$H$51,1,0)</f>
        <v>111668</v>
      </c>
    </row>
    <row r="128" spans="1:44" ht="18" x14ac:dyDescent="0.2">
      <c r="A128" s="278">
        <v>111721</v>
      </c>
      <c r="B128" s="278" t="s">
        <v>2089</v>
      </c>
      <c r="C128" s="278" t="s">
        <v>94</v>
      </c>
      <c r="D128" s="278" t="s">
        <v>2090</v>
      </c>
      <c r="E128" s="278"/>
      <c r="F128" s="278"/>
      <c r="G128" s="270"/>
      <c r="H128" s="270"/>
      <c r="I128" t="s">
        <v>428</v>
      </c>
      <c r="O128"/>
      <c r="AI128" t="s">
        <v>1715</v>
      </c>
      <c r="AO128" t="s">
        <v>1712</v>
      </c>
      <c r="AP128">
        <v>0</v>
      </c>
      <c r="AQ128" t="e">
        <f>VLOOKUP(A128,[1]Sheet1!$C$4:$G$51,1,0)</f>
        <v>#N/A</v>
      </c>
      <c r="AR128" t="e">
        <f>VLOOKUP(A128,[1]Sheet1!$C$4:$H$51,1,0)</f>
        <v>#N/A</v>
      </c>
    </row>
    <row r="129" spans="1:44" ht="18" x14ac:dyDescent="0.2">
      <c r="A129" s="270">
        <v>111731</v>
      </c>
      <c r="B129" s="270" t="s">
        <v>1871</v>
      </c>
      <c r="C129" s="270" t="s">
        <v>375</v>
      </c>
      <c r="D129" s="270"/>
      <c r="E129" s="270"/>
      <c r="F129" s="278"/>
      <c r="G129" s="270"/>
      <c r="H129" s="270"/>
      <c r="I129" t="s">
        <v>2335</v>
      </c>
      <c r="O129"/>
      <c r="AI129" t="s">
        <v>2335</v>
      </c>
      <c r="AO129" t="s">
        <v>1712</v>
      </c>
      <c r="AP129" t="s">
        <v>2332</v>
      </c>
      <c r="AQ129" t="e">
        <f>VLOOKUP(A129,[1]Sheet1!$C$4:$G$51,1,0)</f>
        <v>#N/A</v>
      </c>
      <c r="AR129" t="e">
        <f>VLOOKUP(A129,[1]Sheet1!$C$4:$H$51,1,0)</f>
        <v>#N/A</v>
      </c>
    </row>
    <row r="130" spans="1:44" ht="18" x14ac:dyDescent="0.2">
      <c r="A130" s="278">
        <v>111841</v>
      </c>
      <c r="B130" s="278" t="s">
        <v>2091</v>
      </c>
      <c r="C130" s="278" t="s">
        <v>423</v>
      </c>
      <c r="D130" s="278" t="s">
        <v>758</v>
      </c>
      <c r="E130" s="278"/>
      <c r="F130" s="278"/>
      <c r="G130" s="270"/>
      <c r="H130" s="270"/>
      <c r="I130" t="s">
        <v>428</v>
      </c>
      <c r="O130"/>
      <c r="AI130" t="s">
        <v>1715</v>
      </c>
      <c r="AO130" t="s">
        <v>1712</v>
      </c>
      <c r="AP130">
        <v>0</v>
      </c>
      <c r="AQ130" t="e">
        <f>VLOOKUP(A130,[1]Sheet1!$C$4:$G$51,1,0)</f>
        <v>#N/A</v>
      </c>
      <c r="AR130" t="e">
        <f>VLOOKUP(A130,[1]Sheet1!$C$4:$H$51,1,0)</f>
        <v>#N/A</v>
      </c>
    </row>
    <row r="131" spans="1:44" ht="18" x14ac:dyDescent="0.2">
      <c r="A131" s="270">
        <v>111844</v>
      </c>
      <c r="B131" s="270" t="s">
        <v>1825</v>
      </c>
      <c r="C131" s="270" t="s">
        <v>407</v>
      </c>
      <c r="D131" s="270"/>
      <c r="E131" s="270"/>
      <c r="F131" s="278"/>
      <c r="G131" s="270"/>
      <c r="H131" s="270"/>
      <c r="I131" t="s">
        <v>2335</v>
      </c>
      <c r="O131"/>
      <c r="AI131" t="s">
        <v>2335</v>
      </c>
      <c r="AO131" t="s">
        <v>1712</v>
      </c>
      <c r="AP131" t="s">
        <v>2332</v>
      </c>
      <c r="AQ131" t="e">
        <f>VLOOKUP(A131,[1]Sheet1!$C$4:$G$51,1,0)</f>
        <v>#N/A</v>
      </c>
      <c r="AR131" t="e">
        <f>VLOOKUP(A131,[1]Sheet1!$C$4:$H$51,1,0)</f>
        <v>#N/A</v>
      </c>
    </row>
    <row r="132" spans="1:44" ht="18" x14ac:dyDescent="0.2">
      <c r="A132" s="270">
        <v>111847</v>
      </c>
      <c r="B132" s="270" t="s">
        <v>1872</v>
      </c>
      <c r="C132" s="270" t="s">
        <v>414</v>
      </c>
      <c r="D132" s="270"/>
      <c r="E132" s="270"/>
      <c r="F132" s="278"/>
      <c r="G132" s="270"/>
      <c r="H132" s="270"/>
      <c r="I132" t="s">
        <v>2335</v>
      </c>
      <c r="O132"/>
      <c r="AI132" t="s">
        <v>2335</v>
      </c>
      <c r="AO132" t="s">
        <v>1712</v>
      </c>
      <c r="AP132" t="s">
        <v>2332</v>
      </c>
      <c r="AQ132" t="e">
        <f>VLOOKUP(A132,[1]Sheet1!$C$4:$G$51,1,0)</f>
        <v>#N/A</v>
      </c>
      <c r="AR132" t="e">
        <f>VLOOKUP(A132,[1]Sheet1!$C$4:$H$51,1,0)</f>
        <v>#N/A</v>
      </c>
    </row>
    <row r="133" spans="1:44" ht="18" x14ac:dyDescent="0.2">
      <c r="A133" s="278">
        <v>111850</v>
      </c>
      <c r="B133" s="278" t="s">
        <v>1992</v>
      </c>
      <c r="C133" s="278" t="s">
        <v>161</v>
      </c>
      <c r="D133" s="278" t="s">
        <v>1993</v>
      </c>
      <c r="E133" s="278"/>
      <c r="F133" s="278"/>
      <c r="G133" s="270"/>
      <c r="H133" s="270"/>
      <c r="I133" t="s">
        <v>428</v>
      </c>
      <c r="O133"/>
      <c r="AI133" t="s">
        <v>1719</v>
      </c>
      <c r="AO133" t="s">
        <v>1712</v>
      </c>
      <c r="AP133">
        <v>0</v>
      </c>
      <c r="AQ133" t="e">
        <f>VLOOKUP(A133,[1]Sheet1!$C$4:$G$51,1,0)</f>
        <v>#N/A</v>
      </c>
      <c r="AR133" t="e">
        <f>VLOOKUP(A133,[1]Sheet1!$C$4:$H$51,1,0)</f>
        <v>#N/A</v>
      </c>
    </row>
    <row r="134" spans="1:44" ht="18" x14ac:dyDescent="0.2">
      <c r="A134" s="270">
        <v>111953</v>
      </c>
      <c r="B134" s="270" t="s">
        <v>1873</v>
      </c>
      <c r="C134" s="270" t="s">
        <v>92</v>
      </c>
      <c r="D134" s="270"/>
      <c r="E134" s="270"/>
      <c r="F134" s="278"/>
      <c r="G134" s="270"/>
      <c r="H134" s="270"/>
      <c r="I134" t="s">
        <v>2335</v>
      </c>
      <c r="O134"/>
      <c r="AI134" t="s">
        <v>2335</v>
      </c>
      <c r="AO134" t="s">
        <v>1712</v>
      </c>
      <c r="AP134" t="s">
        <v>2332</v>
      </c>
      <c r="AQ134" t="e">
        <f>VLOOKUP(A134,[1]Sheet1!$C$4:$G$51,1,0)</f>
        <v>#N/A</v>
      </c>
      <c r="AR134" t="e">
        <f>VLOOKUP(A134,[1]Sheet1!$C$4:$H$51,1,0)</f>
        <v>#N/A</v>
      </c>
    </row>
    <row r="135" spans="1:44" ht="18" x14ac:dyDescent="0.2">
      <c r="A135" s="270">
        <v>111966</v>
      </c>
      <c r="B135" s="270" t="s">
        <v>1874</v>
      </c>
      <c r="C135" s="270" t="s">
        <v>1342</v>
      </c>
      <c r="D135" s="270"/>
      <c r="E135" s="270"/>
      <c r="F135" s="278"/>
      <c r="G135" s="270"/>
      <c r="H135" s="270"/>
      <c r="I135" t="s">
        <v>2335</v>
      </c>
      <c r="O135"/>
      <c r="AI135" t="s">
        <v>2335</v>
      </c>
      <c r="AO135" t="s">
        <v>1712</v>
      </c>
      <c r="AP135" t="s">
        <v>2332</v>
      </c>
      <c r="AQ135" t="e">
        <f>VLOOKUP(A135,[1]Sheet1!$C$4:$G$51,1,0)</f>
        <v>#N/A</v>
      </c>
      <c r="AR135" t="e">
        <f>VLOOKUP(A135,[1]Sheet1!$C$4:$H$51,1,0)</f>
        <v>#N/A</v>
      </c>
    </row>
    <row r="136" spans="1:44" ht="18" x14ac:dyDescent="0.2">
      <c r="A136" s="270">
        <v>111975</v>
      </c>
      <c r="B136" s="270" t="s">
        <v>1875</v>
      </c>
      <c r="C136" s="270" t="s">
        <v>90</v>
      </c>
      <c r="D136" s="270"/>
      <c r="E136" s="270"/>
      <c r="F136" s="278"/>
      <c r="G136" s="270"/>
      <c r="H136" s="270"/>
      <c r="I136" t="s">
        <v>2335</v>
      </c>
      <c r="O136"/>
      <c r="AI136" t="s">
        <v>2335</v>
      </c>
      <c r="AO136" t="s">
        <v>1712</v>
      </c>
      <c r="AP136" t="s">
        <v>2332</v>
      </c>
      <c r="AQ136" t="e">
        <f>VLOOKUP(A136,[1]Sheet1!$C$4:$G$51,1,0)</f>
        <v>#N/A</v>
      </c>
      <c r="AR136" t="e">
        <f>VLOOKUP(A136,[1]Sheet1!$C$4:$H$51,1,0)</f>
        <v>#N/A</v>
      </c>
    </row>
    <row r="137" spans="1:44" ht="18" x14ac:dyDescent="0.2">
      <c r="A137" s="270">
        <v>111979</v>
      </c>
      <c r="B137" s="270" t="s">
        <v>1876</v>
      </c>
      <c r="C137" s="270" t="s">
        <v>66</v>
      </c>
      <c r="D137" s="270"/>
      <c r="E137" s="270"/>
      <c r="F137" s="278"/>
      <c r="G137" s="270"/>
      <c r="H137" s="270"/>
      <c r="I137" t="s">
        <v>2335</v>
      </c>
      <c r="O137"/>
      <c r="AI137" t="s">
        <v>2335</v>
      </c>
      <c r="AO137" t="s">
        <v>1712</v>
      </c>
      <c r="AP137" t="s">
        <v>2332</v>
      </c>
      <c r="AQ137" t="e">
        <f>VLOOKUP(A137,[1]Sheet1!$C$4:$G$51,1,0)</f>
        <v>#N/A</v>
      </c>
      <c r="AR137" t="e">
        <f>VLOOKUP(A137,[1]Sheet1!$C$4:$H$51,1,0)</f>
        <v>#N/A</v>
      </c>
    </row>
    <row r="138" spans="1:44" x14ac:dyDescent="0.2">
      <c r="A138">
        <v>112092</v>
      </c>
      <c r="B138" t="s">
        <v>1505</v>
      </c>
      <c r="C138" t="s">
        <v>1206</v>
      </c>
      <c r="D138" t="s">
        <v>277</v>
      </c>
      <c r="I138" t="s">
        <v>428</v>
      </c>
      <c r="O138"/>
      <c r="AE138" t="str">
        <f>IFERROR(VLOOKUP(#REF!,[2]Sheet2!#REF!,2,0),"")</f>
        <v/>
      </c>
      <c r="AG138" t="s">
        <v>1800</v>
      </c>
      <c r="AL138" t="str">
        <f>IFERROR(VLOOKUP(A138,[2]Sheet2!A$2:C$3613,2,0),"")</f>
        <v>م</v>
      </c>
      <c r="AM138" t="s">
        <v>1712</v>
      </c>
      <c r="AN138" t="s">
        <v>1712</v>
      </c>
      <c r="AO138" t="s">
        <v>1712</v>
      </c>
      <c r="AP138">
        <v>0</v>
      </c>
      <c r="AQ138" t="e">
        <f>VLOOKUP(A138,[1]Sheet1!$C$4:$G$51,1,0)</f>
        <v>#N/A</v>
      </c>
      <c r="AR138" t="e">
        <f>VLOOKUP(A138,[1]Sheet1!$C$4:$H$51,1,0)</f>
        <v>#N/A</v>
      </c>
    </row>
    <row r="139" spans="1:44" ht="18" x14ac:dyDescent="0.2">
      <c r="A139" s="278">
        <v>112139</v>
      </c>
      <c r="B139" s="278" t="s">
        <v>2092</v>
      </c>
      <c r="C139" s="278" t="s">
        <v>102</v>
      </c>
      <c r="D139" s="278" t="s">
        <v>504</v>
      </c>
      <c r="E139" s="278"/>
      <c r="F139" s="278"/>
      <c r="G139" s="270"/>
      <c r="H139" s="270"/>
      <c r="I139" t="s">
        <v>428</v>
      </c>
      <c r="O139"/>
      <c r="AI139" t="s">
        <v>1715</v>
      </c>
      <c r="AO139" t="s">
        <v>1712</v>
      </c>
      <c r="AP139">
        <v>0</v>
      </c>
      <c r="AQ139" t="e">
        <f>VLOOKUP(A139,[1]Sheet1!$C$4:$G$51,1,0)</f>
        <v>#N/A</v>
      </c>
      <c r="AR139" t="e">
        <f>VLOOKUP(A139,[1]Sheet1!$C$4:$H$51,1,0)</f>
        <v>#N/A</v>
      </c>
    </row>
    <row r="140" spans="1:44" ht="18" x14ac:dyDescent="0.2">
      <c r="A140" s="270">
        <v>112224</v>
      </c>
      <c r="B140" s="270" t="s">
        <v>1877</v>
      </c>
      <c r="C140" s="270" t="s">
        <v>497</v>
      </c>
      <c r="D140" s="270"/>
      <c r="E140" s="270"/>
      <c r="F140" s="278"/>
      <c r="G140" s="270"/>
      <c r="H140" s="270"/>
      <c r="I140" t="s">
        <v>2335</v>
      </c>
      <c r="O140"/>
      <c r="AI140" t="s">
        <v>2335</v>
      </c>
      <c r="AO140" t="s">
        <v>1712</v>
      </c>
      <c r="AP140" t="s">
        <v>2332</v>
      </c>
      <c r="AQ140" t="e">
        <f>VLOOKUP(A140,[1]Sheet1!$C$4:$G$51,1,0)</f>
        <v>#N/A</v>
      </c>
      <c r="AR140" t="e">
        <f>VLOOKUP(A140,[1]Sheet1!$C$4:$H$51,1,0)</f>
        <v>#N/A</v>
      </c>
    </row>
    <row r="141" spans="1:44" ht="18" x14ac:dyDescent="0.2">
      <c r="A141" s="278">
        <v>112240</v>
      </c>
      <c r="B141" s="278" t="s">
        <v>436</v>
      </c>
      <c r="C141" s="278" t="s">
        <v>762</v>
      </c>
      <c r="D141" s="278" t="s">
        <v>284</v>
      </c>
      <c r="E141" s="278"/>
      <c r="F141" s="278"/>
      <c r="G141" s="270"/>
      <c r="H141" s="270"/>
      <c r="I141" t="s">
        <v>428</v>
      </c>
      <c r="O141"/>
      <c r="AI141" t="s">
        <v>1720</v>
      </c>
      <c r="AO141" t="s">
        <v>1712</v>
      </c>
      <c r="AP141">
        <v>0</v>
      </c>
      <c r="AQ141" t="e">
        <f>VLOOKUP(A141,[1]Sheet1!$C$4:$G$51,1,0)</f>
        <v>#N/A</v>
      </c>
      <c r="AR141" t="e">
        <f>VLOOKUP(A141,[1]Sheet1!$C$4:$H$51,1,0)</f>
        <v>#N/A</v>
      </c>
    </row>
    <row r="142" spans="1:44" ht="18" x14ac:dyDescent="0.2">
      <c r="A142" s="270">
        <v>112274</v>
      </c>
      <c r="B142" s="270" t="s">
        <v>1950</v>
      </c>
      <c r="C142" s="270" t="s">
        <v>154</v>
      </c>
      <c r="D142" s="270" t="s">
        <v>1951</v>
      </c>
      <c r="E142" s="270"/>
      <c r="F142" s="278"/>
      <c r="G142" s="270"/>
      <c r="H142" s="270"/>
      <c r="I142" t="s">
        <v>2335</v>
      </c>
      <c r="O142"/>
      <c r="AI142" t="s">
        <v>2335</v>
      </c>
      <c r="AO142" t="s">
        <v>1712</v>
      </c>
      <c r="AP142" t="s">
        <v>2332</v>
      </c>
      <c r="AQ142" t="e">
        <f>VLOOKUP(A142,[1]Sheet1!$C$4:$G$51,1,0)</f>
        <v>#N/A</v>
      </c>
      <c r="AR142" t="e">
        <f>VLOOKUP(A142,[1]Sheet1!$C$4:$H$51,1,0)</f>
        <v>#N/A</v>
      </c>
    </row>
    <row r="143" spans="1:44" ht="18" x14ac:dyDescent="0.2">
      <c r="A143" s="270">
        <v>112316</v>
      </c>
      <c r="B143" s="270" t="s">
        <v>1878</v>
      </c>
      <c r="C143" s="270" t="s">
        <v>121</v>
      </c>
      <c r="D143" s="270"/>
      <c r="E143" s="270"/>
      <c r="F143" s="278"/>
      <c r="G143" s="270"/>
      <c r="H143" s="270"/>
      <c r="I143" t="s">
        <v>2335</v>
      </c>
      <c r="O143"/>
      <c r="AI143" t="s">
        <v>2335</v>
      </c>
      <c r="AO143" t="s">
        <v>1712</v>
      </c>
      <c r="AP143" t="s">
        <v>2332</v>
      </c>
      <c r="AQ143" t="e">
        <f>VLOOKUP(A143,[1]Sheet1!$C$4:$G$51,1,0)</f>
        <v>#N/A</v>
      </c>
      <c r="AR143" t="e">
        <f>VLOOKUP(A143,[1]Sheet1!$C$4:$H$51,1,0)</f>
        <v>#N/A</v>
      </c>
    </row>
    <row r="144" spans="1:44" x14ac:dyDescent="0.2">
      <c r="A144">
        <v>112327</v>
      </c>
      <c r="B144" t="s">
        <v>1346</v>
      </c>
      <c r="C144" t="s">
        <v>71</v>
      </c>
      <c r="D144" t="s">
        <v>658</v>
      </c>
      <c r="I144" t="s">
        <v>428</v>
      </c>
      <c r="O144"/>
      <c r="AG144" t="s">
        <v>1716</v>
      </c>
      <c r="AI144" t="s">
        <v>1716</v>
      </c>
      <c r="AO144" t="s">
        <v>1712</v>
      </c>
      <c r="AP144">
        <v>0</v>
      </c>
      <c r="AQ144" t="e">
        <f>VLOOKUP(A144,[1]Sheet1!$C$4:$G$51,1,0)</f>
        <v>#N/A</v>
      </c>
      <c r="AR144" t="e">
        <f>VLOOKUP(A144,[1]Sheet1!$C$4:$H$51,1,0)</f>
        <v>#N/A</v>
      </c>
    </row>
    <row r="145" spans="1:44" ht="18" x14ac:dyDescent="0.2">
      <c r="A145" s="270">
        <v>112335</v>
      </c>
      <c r="B145" s="270" t="s">
        <v>1879</v>
      </c>
      <c r="C145" s="270" t="s">
        <v>69</v>
      </c>
      <c r="D145" s="270"/>
      <c r="E145" s="270"/>
      <c r="F145" s="278"/>
      <c r="G145" s="270"/>
      <c r="H145" s="270"/>
      <c r="I145" t="s">
        <v>2335</v>
      </c>
      <c r="O145"/>
      <c r="AI145" t="s">
        <v>2335</v>
      </c>
      <c r="AO145" t="s">
        <v>1712</v>
      </c>
      <c r="AP145" t="s">
        <v>2332</v>
      </c>
      <c r="AQ145" t="e">
        <f>VLOOKUP(A145,[1]Sheet1!$C$4:$G$51,1,0)</f>
        <v>#N/A</v>
      </c>
      <c r="AR145" t="e">
        <f>VLOOKUP(A145,[1]Sheet1!$C$4:$H$51,1,0)</f>
        <v>#N/A</v>
      </c>
    </row>
    <row r="146" spans="1:44" ht="18" x14ac:dyDescent="0.2">
      <c r="A146" s="270">
        <v>112385</v>
      </c>
      <c r="B146" s="270" t="s">
        <v>1880</v>
      </c>
      <c r="C146" s="270" t="s">
        <v>66</v>
      </c>
      <c r="D146" s="270"/>
      <c r="E146" s="270"/>
      <c r="F146" s="278"/>
      <c r="G146" s="270"/>
      <c r="H146" s="270"/>
      <c r="I146" t="s">
        <v>428</v>
      </c>
      <c r="O146"/>
      <c r="AI146">
        <v>0</v>
      </c>
      <c r="AP146" t="s">
        <v>2332</v>
      </c>
      <c r="AQ146">
        <f>VLOOKUP(A146,[1]Sheet1!$C$4:$G$51,1,0)</f>
        <v>112385</v>
      </c>
      <c r="AR146">
        <f>VLOOKUP(A146,[1]Sheet1!$C$4:$H$51,1,0)</f>
        <v>112385</v>
      </c>
    </row>
    <row r="147" spans="1:44" ht="18" x14ac:dyDescent="0.2">
      <c r="A147" s="278">
        <v>112394</v>
      </c>
      <c r="B147" s="278" t="s">
        <v>2093</v>
      </c>
      <c r="C147" s="278" t="s">
        <v>1280</v>
      </c>
      <c r="D147" s="278" t="s">
        <v>2094</v>
      </c>
      <c r="E147" s="278"/>
      <c r="F147" s="278"/>
      <c r="G147" s="270"/>
      <c r="H147" s="270"/>
      <c r="I147" t="s">
        <v>428</v>
      </c>
      <c r="O147"/>
      <c r="AI147" t="s">
        <v>1715</v>
      </c>
      <c r="AO147" t="s">
        <v>1712</v>
      </c>
      <c r="AP147">
        <v>0</v>
      </c>
      <c r="AQ147" t="e">
        <f>VLOOKUP(A147,[1]Sheet1!$C$4:$G$51,1,0)</f>
        <v>#N/A</v>
      </c>
      <c r="AR147" t="e">
        <f>VLOOKUP(A147,[1]Sheet1!$C$4:$H$51,1,0)</f>
        <v>#N/A</v>
      </c>
    </row>
    <row r="148" spans="1:44" ht="18" x14ac:dyDescent="0.2">
      <c r="A148" s="270">
        <v>112410</v>
      </c>
      <c r="B148" s="270" t="s">
        <v>1881</v>
      </c>
      <c r="C148" s="270" t="s">
        <v>1882</v>
      </c>
      <c r="D148" s="270"/>
      <c r="E148" s="270"/>
      <c r="F148" s="278"/>
      <c r="G148" s="270"/>
      <c r="H148" s="270"/>
      <c r="I148" t="s">
        <v>428</v>
      </c>
      <c r="O148"/>
      <c r="AI148">
        <v>0</v>
      </c>
      <c r="AP148" t="s">
        <v>2332</v>
      </c>
      <c r="AQ148">
        <f>VLOOKUP(A148,[1]Sheet1!$C$4:$G$51,1,0)</f>
        <v>112410</v>
      </c>
      <c r="AR148">
        <f>VLOOKUP(A148,[1]Sheet1!$C$4:$H$51,1,0)</f>
        <v>112410</v>
      </c>
    </row>
    <row r="149" spans="1:44" ht="18" x14ac:dyDescent="0.2">
      <c r="A149" s="270">
        <v>112450</v>
      </c>
      <c r="B149" s="270" t="s">
        <v>1883</v>
      </c>
      <c r="C149" s="270" t="s">
        <v>121</v>
      </c>
      <c r="D149" s="270"/>
      <c r="E149" s="270"/>
      <c r="F149" s="278"/>
      <c r="G149" s="270"/>
      <c r="H149" s="270"/>
      <c r="I149" t="s">
        <v>428</v>
      </c>
      <c r="O149"/>
      <c r="AI149">
        <v>0</v>
      </c>
      <c r="AP149" t="s">
        <v>2332</v>
      </c>
      <c r="AQ149">
        <f>VLOOKUP(A149,[1]Sheet1!$C$4:$G$51,1,0)</f>
        <v>112450</v>
      </c>
      <c r="AR149">
        <f>VLOOKUP(A149,[1]Sheet1!$C$4:$H$51,1,0)</f>
        <v>112450</v>
      </c>
    </row>
    <row r="150" spans="1:44" ht="18" x14ac:dyDescent="0.2">
      <c r="A150" s="278">
        <v>112569</v>
      </c>
      <c r="B150" s="278" t="s">
        <v>2212</v>
      </c>
      <c r="C150" s="278" t="s">
        <v>68</v>
      </c>
      <c r="D150" s="278" t="s">
        <v>2195</v>
      </c>
      <c r="E150" s="278"/>
      <c r="F150" s="278"/>
      <c r="G150" s="270"/>
      <c r="H150" s="270"/>
      <c r="I150" t="s">
        <v>428</v>
      </c>
      <c r="O150"/>
      <c r="AI150" t="s">
        <v>1716</v>
      </c>
      <c r="AO150" t="s">
        <v>1712</v>
      </c>
      <c r="AP150">
        <v>0</v>
      </c>
      <c r="AQ150" t="e">
        <f>VLOOKUP(A150,[1]Sheet1!$C$4:$G$51,1,0)</f>
        <v>#N/A</v>
      </c>
      <c r="AR150" t="e">
        <f>VLOOKUP(A150,[1]Sheet1!$C$4:$H$51,1,0)</f>
        <v>#N/A</v>
      </c>
    </row>
    <row r="151" spans="1:44" ht="18" x14ac:dyDescent="0.2">
      <c r="A151" s="270">
        <v>112581</v>
      </c>
      <c r="B151" s="270" t="s">
        <v>1884</v>
      </c>
      <c r="C151" s="270" t="s">
        <v>66</v>
      </c>
      <c r="D151" s="270"/>
      <c r="E151" s="270"/>
      <c r="F151" s="278"/>
      <c r="G151" s="270"/>
      <c r="H151" s="270"/>
      <c r="I151" t="s">
        <v>2335</v>
      </c>
      <c r="O151"/>
      <c r="AI151" t="s">
        <v>2335</v>
      </c>
      <c r="AO151" t="s">
        <v>1712</v>
      </c>
      <c r="AP151" t="s">
        <v>2332</v>
      </c>
      <c r="AQ151" t="e">
        <f>VLOOKUP(A151,[1]Sheet1!$C$4:$G$51,1,0)</f>
        <v>#N/A</v>
      </c>
      <c r="AR151" t="e">
        <f>VLOOKUP(A151,[1]Sheet1!$C$4:$H$51,1,0)</f>
        <v>#N/A</v>
      </c>
    </row>
    <row r="152" spans="1:44" ht="18" x14ac:dyDescent="0.2">
      <c r="A152" s="278">
        <v>112660</v>
      </c>
      <c r="B152" s="278" t="s">
        <v>2095</v>
      </c>
      <c r="C152" s="278" t="s">
        <v>729</v>
      </c>
      <c r="D152" s="278" t="s">
        <v>245</v>
      </c>
      <c r="E152" s="278"/>
      <c r="F152" s="278"/>
      <c r="G152" s="270"/>
      <c r="H152" s="270"/>
      <c r="I152" t="s">
        <v>428</v>
      </c>
      <c r="O152"/>
      <c r="AI152" t="s">
        <v>1715</v>
      </c>
      <c r="AO152" t="s">
        <v>1712</v>
      </c>
      <c r="AP152">
        <v>0</v>
      </c>
      <c r="AQ152" t="e">
        <f>VLOOKUP(A152,[1]Sheet1!$C$4:$G$51,1,0)</f>
        <v>#N/A</v>
      </c>
      <c r="AR152" t="e">
        <f>VLOOKUP(A152,[1]Sheet1!$C$4:$H$51,1,0)</f>
        <v>#N/A</v>
      </c>
    </row>
    <row r="153" spans="1:44" ht="18" x14ac:dyDescent="0.2">
      <c r="A153" s="278">
        <v>112697</v>
      </c>
      <c r="B153" s="278" t="s">
        <v>1994</v>
      </c>
      <c r="C153" s="278" t="s">
        <v>1995</v>
      </c>
      <c r="D153" s="278" t="s">
        <v>1996</v>
      </c>
      <c r="E153" s="278"/>
      <c r="F153" s="278"/>
      <c r="G153" s="270"/>
      <c r="H153" s="270"/>
      <c r="I153" t="s">
        <v>428</v>
      </c>
      <c r="O153"/>
      <c r="AI153" t="s">
        <v>1719</v>
      </c>
      <c r="AO153" t="s">
        <v>1712</v>
      </c>
      <c r="AP153">
        <v>0</v>
      </c>
      <c r="AQ153" t="e">
        <f>VLOOKUP(A153,[1]Sheet1!$C$4:$G$51,1,0)</f>
        <v>#N/A</v>
      </c>
      <c r="AR153" t="e">
        <f>VLOOKUP(A153,[1]Sheet1!$C$4:$H$51,1,0)</f>
        <v>#N/A</v>
      </c>
    </row>
    <row r="154" spans="1:44" x14ac:dyDescent="0.2">
      <c r="A154">
        <v>112766</v>
      </c>
      <c r="B154" t="s">
        <v>719</v>
      </c>
      <c r="C154" t="s">
        <v>66</v>
      </c>
      <c r="D154" t="s">
        <v>209</v>
      </c>
      <c r="E154" t="s">
        <v>343</v>
      </c>
      <c r="F154" s="230">
        <v>35277</v>
      </c>
      <c r="G154" t="s">
        <v>325</v>
      </c>
      <c r="H154" t="s">
        <v>344</v>
      </c>
      <c r="I154" t="s">
        <v>428</v>
      </c>
      <c r="K154" t="s">
        <v>345</v>
      </c>
      <c r="L154">
        <v>2007</v>
      </c>
      <c r="M154" t="s">
        <v>325</v>
      </c>
      <c r="O154"/>
      <c r="AG154" t="s">
        <v>1718</v>
      </c>
      <c r="AI154" t="s">
        <v>1718</v>
      </c>
      <c r="AP154">
        <v>0</v>
      </c>
      <c r="AQ154" t="e">
        <f>VLOOKUP(A154,[1]Sheet1!$C$4:$G$51,1,0)</f>
        <v>#N/A</v>
      </c>
      <c r="AR154" t="e">
        <f>VLOOKUP(A154,[1]Sheet1!$C$4:$H$51,1,0)</f>
        <v>#N/A</v>
      </c>
    </row>
    <row r="155" spans="1:44" ht="18" x14ac:dyDescent="0.2">
      <c r="A155" s="270">
        <v>112825</v>
      </c>
      <c r="B155" s="270" t="s">
        <v>1952</v>
      </c>
      <c r="C155" s="270" t="s">
        <v>66</v>
      </c>
      <c r="D155" s="270" t="s">
        <v>741</v>
      </c>
      <c r="E155" s="270"/>
      <c r="F155" s="278"/>
      <c r="G155" s="270"/>
      <c r="H155" s="270"/>
      <c r="I155" t="s">
        <v>2335</v>
      </c>
      <c r="O155"/>
      <c r="AI155" t="s">
        <v>2335</v>
      </c>
      <c r="AO155" t="s">
        <v>1712</v>
      </c>
      <c r="AP155" t="s">
        <v>2332</v>
      </c>
      <c r="AQ155" t="e">
        <f>VLOOKUP(A155,[1]Sheet1!$C$4:$G$51,1,0)</f>
        <v>#N/A</v>
      </c>
      <c r="AR155" t="e">
        <f>VLOOKUP(A155,[1]Sheet1!$C$4:$H$51,1,0)</f>
        <v>#N/A</v>
      </c>
    </row>
    <row r="156" spans="1:44" ht="18" x14ac:dyDescent="0.2">
      <c r="A156" s="278">
        <v>112853</v>
      </c>
      <c r="B156" s="278" t="s">
        <v>2096</v>
      </c>
      <c r="C156" s="278" t="s">
        <v>376</v>
      </c>
      <c r="D156" s="278" t="s">
        <v>208</v>
      </c>
      <c r="E156" s="278"/>
      <c r="F156" s="278"/>
      <c r="G156" s="270"/>
      <c r="H156" s="270"/>
      <c r="I156" t="s">
        <v>428</v>
      </c>
      <c r="O156"/>
      <c r="AI156" t="s">
        <v>1715</v>
      </c>
      <c r="AO156" t="s">
        <v>1712</v>
      </c>
      <c r="AP156">
        <v>0</v>
      </c>
      <c r="AQ156" t="e">
        <f>VLOOKUP(A156,[1]Sheet1!$C$4:$G$51,1,0)</f>
        <v>#N/A</v>
      </c>
      <c r="AR156" t="e">
        <f>VLOOKUP(A156,[1]Sheet1!$C$4:$H$51,1,0)</f>
        <v>#N/A</v>
      </c>
    </row>
    <row r="157" spans="1:44" ht="18" x14ac:dyDescent="0.2">
      <c r="A157" s="270">
        <v>112880</v>
      </c>
      <c r="B157" s="270" t="s">
        <v>1953</v>
      </c>
      <c r="C157" s="270" t="s">
        <v>90</v>
      </c>
      <c r="D157" s="270" t="s">
        <v>1954</v>
      </c>
      <c r="E157" s="270"/>
      <c r="F157" s="278"/>
      <c r="G157" s="270"/>
      <c r="H157" s="270"/>
      <c r="I157" t="s">
        <v>2335</v>
      </c>
      <c r="O157"/>
      <c r="AI157" t="s">
        <v>2335</v>
      </c>
      <c r="AO157" t="s">
        <v>1712</v>
      </c>
      <c r="AP157" t="s">
        <v>2332</v>
      </c>
      <c r="AQ157" t="e">
        <f>VLOOKUP(A157,[1]Sheet1!$C$4:$G$51,1,0)</f>
        <v>#N/A</v>
      </c>
      <c r="AR157" t="e">
        <f>VLOOKUP(A157,[1]Sheet1!$C$4:$H$51,1,0)</f>
        <v>#N/A</v>
      </c>
    </row>
    <row r="158" spans="1:44" ht="18" x14ac:dyDescent="0.2">
      <c r="A158" s="270">
        <v>112887</v>
      </c>
      <c r="B158" s="270" t="s">
        <v>1885</v>
      </c>
      <c r="C158" s="270" t="s">
        <v>1886</v>
      </c>
      <c r="D158" s="270"/>
      <c r="E158" s="270"/>
      <c r="F158" s="278"/>
      <c r="G158" s="270"/>
      <c r="H158" s="270"/>
      <c r="I158" t="s">
        <v>2335</v>
      </c>
      <c r="O158"/>
      <c r="AI158" t="s">
        <v>2335</v>
      </c>
      <c r="AO158" t="s">
        <v>1712</v>
      </c>
      <c r="AP158" t="s">
        <v>2332</v>
      </c>
      <c r="AQ158" t="e">
        <f>VLOOKUP(A158,[1]Sheet1!$C$4:$G$51,1,0)</f>
        <v>#N/A</v>
      </c>
      <c r="AR158" t="e">
        <f>VLOOKUP(A158,[1]Sheet1!$C$4:$H$51,1,0)</f>
        <v>#N/A</v>
      </c>
    </row>
    <row r="159" spans="1:44" ht="18" x14ac:dyDescent="0.2">
      <c r="A159" s="278">
        <v>112889</v>
      </c>
      <c r="B159" s="278" t="s">
        <v>1997</v>
      </c>
      <c r="C159" s="278" t="s">
        <v>1998</v>
      </c>
      <c r="D159" s="278" t="s">
        <v>446</v>
      </c>
      <c r="E159" s="278"/>
      <c r="F159" s="278"/>
      <c r="G159" s="270"/>
      <c r="H159" s="270"/>
      <c r="I159" t="s">
        <v>428</v>
      </c>
      <c r="O159"/>
      <c r="AI159" t="s">
        <v>1719</v>
      </c>
      <c r="AO159" t="s">
        <v>1712</v>
      </c>
      <c r="AP159">
        <v>0</v>
      </c>
      <c r="AQ159" t="e">
        <f>VLOOKUP(A159,[1]Sheet1!$C$4:$G$51,1,0)</f>
        <v>#N/A</v>
      </c>
      <c r="AR159" t="e">
        <f>VLOOKUP(A159,[1]Sheet1!$C$4:$H$51,1,0)</f>
        <v>#N/A</v>
      </c>
    </row>
    <row r="160" spans="1:44" ht="18" x14ac:dyDescent="0.2">
      <c r="A160" s="270">
        <v>112906</v>
      </c>
      <c r="B160" s="270" t="s">
        <v>1887</v>
      </c>
      <c r="C160" s="270" t="s">
        <v>1888</v>
      </c>
      <c r="D160" s="270"/>
      <c r="E160" s="270"/>
      <c r="F160" s="278"/>
      <c r="G160" s="270"/>
      <c r="H160" s="270"/>
      <c r="I160" t="s">
        <v>2335</v>
      </c>
      <c r="O160"/>
      <c r="AI160" t="s">
        <v>2335</v>
      </c>
      <c r="AO160" t="s">
        <v>1712</v>
      </c>
      <c r="AP160" t="s">
        <v>2332</v>
      </c>
      <c r="AQ160" t="e">
        <f>VLOOKUP(A160,[1]Sheet1!$C$4:$G$51,1,0)</f>
        <v>#N/A</v>
      </c>
      <c r="AR160" t="e">
        <f>VLOOKUP(A160,[1]Sheet1!$C$4:$H$51,1,0)</f>
        <v>#N/A</v>
      </c>
    </row>
    <row r="161" spans="1:44" ht="18" x14ac:dyDescent="0.2">
      <c r="A161" s="278">
        <v>112910</v>
      </c>
      <c r="B161" s="278" t="s">
        <v>2244</v>
      </c>
      <c r="C161" s="278" t="s">
        <v>76</v>
      </c>
      <c r="D161" s="278" t="s">
        <v>227</v>
      </c>
      <c r="E161" s="278"/>
      <c r="F161" s="278"/>
      <c r="G161" s="270"/>
      <c r="H161" s="270"/>
      <c r="I161" t="s">
        <v>428</v>
      </c>
      <c r="O161"/>
      <c r="AI161" t="s">
        <v>1720</v>
      </c>
      <c r="AO161" t="s">
        <v>1712</v>
      </c>
      <c r="AP161">
        <v>0</v>
      </c>
      <c r="AQ161" t="e">
        <f>VLOOKUP(A161,[1]Sheet1!$C$4:$G$51,1,0)</f>
        <v>#N/A</v>
      </c>
      <c r="AR161" t="e">
        <f>VLOOKUP(A161,[1]Sheet1!$C$4:$H$51,1,0)</f>
        <v>#N/A</v>
      </c>
    </row>
    <row r="162" spans="1:44" x14ac:dyDescent="0.2">
      <c r="A162">
        <v>112915</v>
      </c>
      <c r="B162" t="s">
        <v>782</v>
      </c>
      <c r="C162" t="s">
        <v>783</v>
      </c>
      <c r="D162" t="s">
        <v>395</v>
      </c>
      <c r="I162" t="s">
        <v>428</v>
      </c>
      <c r="O162"/>
      <c r="AG162" t="s">
        <v>1716</v>
      </c>
      <c r="AI162" t="s">
        <v>1716</v>
      </c>
      <c r="AP162">
        <v>0</v>
      </c>
      <c r="AQ162" t="e">
        <f>VLOOKUP(A162,[1]Sheet1!$C$4:$G$51,1,0)</f>
        <v>#N/A</v>
      </c>
      <c r="AR162" t="e">
        <f>VLOOKUP(A162,[1]Sheet1!$C$4:$H$51,1,0)</f>
        <v>#N/A</v>
      </c>
    </row>
    <row r="163" spans="1:44" ht="18" x14ac:dyDescent="0.2">
      <c r="A163" s="270">
        <v>112942</v>
      </c>
      <c r="B163" s="270" t="s">
        <v>1955</v>
      </c>
      <c r="C163" s="270" t="s">
        <v>140</v>
      </c>
      <c r="D163" s="270" t="s">
        <v>235</v>
      </c>
      <c r="E163" s="270"/>
      <c r="F163" s="278"/>
      <c r="G163" s="270"/>
      <c r="H163" s="270"/>
      <c r="I163" t="s">
        <v>2335</v>
      </c>
      <c r="O163"/>
      <c r="AI163" t="s">
        <v>2335</v>
      </c>
      <c r="AO163" t="s">
        <v>1712</v>
      </c>
      <c r="AP163" t="s">
        <v>2332</v>
      </c>
      <c r="AQ163" t="e">
        <f>VLOOKUP(A163,[1]Sheet1!$C$4:$G$51,1,0)</f>
        <v>#N/A</v>
      </c>
      <c r="AR163" t="e">
        <f>VLOOKUP(A163,[1]Sheet1!$C$4:$H$51,1,0)</f>
        <v>#N/A</v>
      </c>
    </row>
    <row r="164" spans="1:44" ht="18" x14ac:dyDescent="0.2">
      <c r="A164" s="270">
        <v>112989</v>
      </c>
      <c r="B164" s="270" t="s">
        <v>1445</v>
      </c>
      <c r="C164" s="270" t="s">
        <v>93</v>
      </c>
      <c r="D164" s="270" t="s">
        <v>226</v>
      </c>
      <c r="E164" s="270"/>
      <c r="F164" s="278"/>
      <c r="G164" s="270"/>
      <c r="H164" s="270"/>
      <c r="I164" t="s">
        <v>2335</v>
      </c>
      <c r="O164"/>
      <c r="AI164" t="s">
        <v>2335</v>
      </c>
      <c r="AO164" t="s">
        <v>1712</v>
      </c>
      <c r="AP164" t="s">
        <v>2332</v>
      </c>
      <c r="AQ164" t="e">
        <f>VLOOKUP(A164,[1]Sheet1!$C$4:$G$51,1,0)</f>
        <v>#N/A</v>
      </c>
      <c r="AR164" t="e">
        <f>VLOOKUP(A164,[1]Sheet1!$C$4:$H$51,1,0)</f>
        <v>#N/A</v>
      </c>
    </row>
    <row r="165" spans="1:44" ht="18" x14ac:dyDescent="0.2">
      <c r="A165" s="278">
        <v>113043</v>
      </c>
      <c r="B165" s="278" t="s">
        <v>2245</v>
      </c>
      <c r="C165" s="278" t="s">
        <v>2246</v>
      </c>
      <c r="D165" s="278" t="s">
        <v>243</v>
      </c>
      <c r="E165" s="278"/>
      <c r="F165" s="278"/>
      <c r="G165" s="270"/>
      <c r="H165" s="270"/>
      <c r="I165" t="s">
        <v>428</v>
      </c>
      <c r="O165"/>
      <c r="AI165" t="s">
        <v>1720</v>
      </c>
      <c r="AO165" t="s">
        <v>1712</v>
      </c>
      <c r="AP165">
        <v>0</v>
      </c>
      <c r="AQ165" t="e">
        <f>VLOOKUP(A165,[1]Sheet1!$C$4:$G$51,1,0)</f>
        <v>#N/A</v>
      </c>
      <c r="AR165" t="e">
        <f>VLOOKUP(A165,[1]Sheet1!$C$4:$H$51,1,0)</f>
        <v>#N/A</v>
      </c>
    </row>
    <row r="166" spans="1:44" ht="18" x14ac:dyDescent="0.2">
      <c r="A166" s="270">
        <v>113045</v>
      </c>
      <c r="B166" s="270" t="s">
        <v>1889</v>
      </c>
      <c r="C166" s="270" t="s">
        <v>507</v>
      </c>
      <c r="D166" s="270"/>
      <c r="E166" s="270"/>
      <c r="F166" s="278"/>
      <c r="G166" s="270"/>
      <c r="H166" s="270"/>
      <c r="I166" t="s">
        <v>2335</v>
      </c>
      <c r="O166"/>
      <c r="AI166" t="s">
        <v>2335</v>
      </c>
      <c r="AO166" t="s">
        <v>1712</v>
      </c>
      <c r="AP166" t="s">
        <v>2332</v>
      </c>
      <c r="AQ166" t="e">
        <f>VLOOKUP(A166,[1]Sheet1!$C$4:$G$51,1,0)</f>
        <v>#N/A</v>
      </c>
      <c r="AR166" t="e">
        <f>VLOOKUP(A166,[1]Sheet1!$C$4:$H$51,1,0)</f>
        <v>#N/A</v>
      </c>
    </row>
    <row r="167" spans="1:44" ht="18" x14ac:dyDescent="0.2">
      <c r="A167" s="278">
        <v>113058</v>
      </c>
      <c r="B167" s="278" t="s">
        <v>2247</v>
      </c>
      <c r="C167" s="278" t="s">
        <v>497</v>
      </c>
      <c r="D167" s="278" t="s">
        <v>2248</v>
      </c>
      <c r="E167" s="278"/>
      <c r="F167" s="278"/>
      <c r="G167" s="270"/>
      <c r="H167" s="270"/>
      <c r="I167" t="s">
        <v>428</v>
      </c>
      <c r="O167"/>
      <c r="AI167" t="s">
        <v>1720</v>
      </c>
      <c r="AO167" t="s">
        <v>1712</v>
      </c>
      <c r="AP167">
        <v>0</v>
      </c>
      <c r="AQ167" t="e">
        <f>VLOOKUP(A167,[1]Sheet1!$C$4:$G$51,1,0)</f>
        <v>#N/A</v>
      </c>
      <c r="AR167" t="e">
        <f>VLOOKUP(A167,[1]Sheet1!$C$4:$H$51,1,0)</f>
        <v>#N/A</v>
      </c>
    </row>
    <row r="168" spans="1:44" ht="18" x14ac:dyDescent="0.2">
      <c r="A168" s="270">
        <v>113062</v>
      </c>
      <c r="B168" s="270" t="s">
        <v>1890</v>
      </c>
      <c r="C168" s="270" t="s">
        <v>138</v>
      </c>
      <c r="D168" s="270"/>
      <c r="E168" s="270"/>
      <c r="F168" s="278"/>
      <c r="G168" s="270"/>
      <c r="H168" s="270"/>
      <c r="I168" t="s">
        <v>2335</v>
      </c>
      <c r="O168"/>
      <c r="AI168" t="s">
        <v>2335</v>
      </c>
      <c r="AO168" t="s">
        <v>1712</v>
      </c>
      <c r="AP168" t="s">
        <v>2332</v>
      </c>
      <c r="AQ168" t="e">
        <f>VLOOKUP(A168,[1]Sheet1!$C$4:$G$51,1,0)</f>
        <v>#N/A</v>
      </c>
      <c r="AR168" t="e">
        <f>VLOOKUP(A168,[1]Sheet1!$C$4:$H$51,1,0)</f>
        <v>#N/A</v>
      </c>
    </row>
    <row r="169" spans="1:44" x14ac:dyDescent="0.2">
      <c r="A169">
        <v>113118</v>
      </c>
      <c r="B169" t="s">
        <v>1477</v>
      </c>
      <c r="C169" t="s">
        <v>149</v>
      </c>
      <c r="D169" t="s">
        <v>227</v>
      </c>
      <c r="E169" t="s">
        <v>1284</v>
      </c>
      <c r="F169" s="230">
        <v>32396</v>
      </c>
      <c r="G169" t="s">
        <v>325</v>
      </c>
      <c r="H169" t="s">
        <v>344</v>
      </c>
      <c r="I169" t="s">
        <v>428</v>
      </c>
      <c r="K169" t="s">
        <v>326</v>
      </c>
      <c r="L169">
        <v>2008</v>
      </c>
      <c r="M169" t="s">
        <v>325</v>
      </c>
      <c r="N169" t="s">
        <v>325</v>
      </c>
      <c r="O169"/>
      <c r="AG169" t="s">
        <v>1715</v>
      </c>
      <c r="AI169" t="s">
        <v>1715</v>
      </c>
      <c r="AP169">
        <v>0</v>
      </c>
      <c r="AQ169" t="e">
        <f>VLOOKUP(A169,[1]Sheet1!$C$4:$G$51,1,0)</f>
        <v>#N/A</v>
      </c>
      <c r="AR169" t="e">
        <f>VLOOKUP(A169,[1]Sheet1!$C$4:$H$51,1,0)</f>
        <v>#N/A</v>
      </c>
    </row>
    <row r="170" spans="1:44" ht="18" x14ac:dyDescent="0.2">
      <c r="A170" s="270">
        <v>113141</v>
      </c>
      <c r="B170" s="270" t="s">
        <v>1891</v>
      </c>
      <c r="C170" s="270" t="s">
        <v>69</v>
      </c>
      <c r="D170" s="270"/>
      <c r="E170" s="270"/>
      <c r="F170" s="278"/>
      <c r="G170" s="270"/>
      <c r="H170" s="270"/>
      <c r="I170" t="s">
        <v>2335</v>
      </c>
      <c r="O170"/>
      <c r="AI170" t="s">
        <v>2335</v>
      </c>
      <c r="AO170" t="s">
        <v>1712</v>
      </c>
      <c r="AP170" t="s">
        <v>2332</v>
      </c>
      <c r="AQ170" t="e">
        <f>VLOOKUP(A170,[1]Sheet1!$C$4:$G$51,1,0)</f>
        <v>#N/A</v>
      </c>
      <c r="AR170" t="e">
        <f>VLOOKUP(A170,[1]Sheet1!$C$4:$H$51,1,0)</f>
        <v>#N/A</v>
      </c>
    </row>
    <row r="171" spans="1:44" ht="18" x14ac:dyDescent="0.2">
      <c r="A171" s="270">
        <v>113170</v>
      </c>
      <c r="B171" s="270" t="s">
        <v>1892</v>
      </c>
      <c r="C171" s="270" t="s">
        <v>372</v>
      </c>
      <c r="D171" s="270"/>
      <c r="E171" s="270"/>
      <c r="F171" s="278"/>
      <c r="G171" s="270"/>
      <c r="H171" s="270"/>
      <c r="I171" t="s">
        <v>2335</v>
      </c>
      <c r="O171"/>
      <c r="AI171" t="s">
        <v>2335</v>
      </c>
      <c r="AO171" t="s">
        <v>1712</v>
      </c>
      <c r="AP171" t="s">
        <v>2332</v>
      </c>
      <c r="AQ171" t="e">
        <f>VLOOKUP(A171,[1]Sheet1!$C$4:$G$51,1,0)</f>
        <v>#N/A</v>
      </c>
      <c r="AR171" t="e">
        <f>VLOOKUP(A171,[1]Sheet1!$C$4:$H$51,1,0)</f>
        <v>#N/A</v>
      </c>
    </row>
    <row r="172" spans="1:44" ht="18" x14ac:dyDescent="0.2">
      <c r="A172" s="270">
        <v>113179</v>
      </c>
      <c r="B172" s="270" t="s">
        <v>1893</v>
      </c>
      <c r="C172" s="270" t="s">
        <v>63</v>
      </c>
      <c r="D172" s="270"/>
      <c r="E172" s="270"/>
      <c r="F172" s="278"/>
      <c r="G172" s="270"/>
      <c r="H172" s="270"/>
      <c r="I172" t="s">
        <v>2335</v>
      </c>
      <c r="O172"/>
      <c r="AI172" t="s">
        <v>2335</v>
      </c>
      <c r="AO172" t="s">
        <v>1712</v>
      </c>
      <c r="AP172" t="s">
        <v>2332</v>
      </c>
      <c r="AQ172" t="e">
        <f>VLOOKUP(A172,[1]Sheet1!$C$4:$G$51,1,0)</f>
        <v>#N/A</v>
      </c>
      <c r="AR172" t="e">
        <f>VLOOKUP(A172,[1]Sheet1!$C$4:$H$51,1,0)</f>
        <v>#N/A</v>
      </c>
    </row>
    <row r="173" spans="1:44" ht="18" x14ac:dyDescent="0.2">
      <c r="A173" s="270">
        <v>113216</v>
      </c>
      <c r="B173" s="270" t="s">
        <v>1894</v>
      </c>
      <c r="C173" s="270" t="s">
        <v>672</v>
      </c>
      <c r="D173" s="270"/>
      <c r="E173" s="270"/>
      <c r="F173" s="278"/>
      <c r="G173" s="270"/>
      <c r="H173" s="270"/>
      <c r="I173" t="s">
        <v>2335</v>
      </c>
      <c r="O173"/>
      <c r="AI173" t="s">
        <v>2335</v>
      </c>
      <c r="AO173" t="s">
        <v>1712</v>
      </c>
      <c r="AP173" t="s">
        <v>2332</v>
      </c>
      <c r="AQ173" t="e">
        <f>VLOOKUP(A173,[1]Sheet1!$C$4:$G$51,1,0)</f>
        <v>#N/A</v>
      </c>
      <c r="AR173" t="e">
        <f>VLOOKUP(A173,[1]Sheet1!$C$4:$H$51,1,0)</f>
        <v>#N/A</v>
      </c>
    </row>
    <row r="174" spans="1:44" ht="18" x14ac:dyDescent="0.2">
      <c r="A174" s="270">
        <v>113223</v>
      </c>
      <c r="B174" s="270" t="s">
        <v>1895</v>
      </c>
      <c r="C174" s="270" t="s">
        <v>62</v>
      </c>
      <c r="D174" s="270"/>
      <c r="E174" s="270"/>
      <c r="F174" s="278"/>
      <c r="G174" s="270"/>
      <c r="H174" s="270"/>
      <c r="I174" t="s">
        <v>2335</v>
      </c>
      <c r="O174"/>
      <c r="AI174" t="s">
        <v>2335</v>
      </c>
      <c r="AO174" t="s">
        <v>1712</v>
      </c>
      <c r="AP174" t="s">
        <v>2332</v>
      </c>
      <c r="AQ174" t="e">
        <f>VLOOKUP(A174,[1]Sheet1!$C$4:$G$51,1,0)</f>
        <v>#N/A</v>
      </c>
      <c r="AR174" t="e">
        <f>VLOOKUP(A174,[1]Sheet1!$C$4:$H$51,1,0)</f>
        <v>#N/A</v>
      </c>
    </row>
    <row r="175" spans="1:44" ht="18" x14ac:dyDescent="0.2">
      <c r="A175" s="270">
        <v>113225</v>
      </c>
      <c r="B175" s="270" t="s">
        <v>1065</v>
      </c>
      <c r="C175" s="270" t="s">
        <v>76</v>
      </c>
      <c r="D175" s="270"/>
      <c r="E175" s="270"/>
      <c r="F175" s="278"/>
      <c r="G175" s="270"/>
      <c r="H175" s="270"/>
      <c r="I175" t="s">
        <v>2335</v>
      </c>
      <c r="O175"/>
      <c r="AI175" t="s">
        <v>2335</v>
      </c>
      <c r="AO175" t="s">
        <v>1712</v>
      </c>
      <c r="AP175" t="s">
        <v>2332</v>
      </c>
      <c r="AQ175" t="e">
        <f>VLOOKUP(A175,[1]Sheet1!$C$4:$G$51,1,0)</f>
        <v>#N/A</v>
      </c>
      <c r="AR175" t="e">
        <f>VLOOKUP(A175,[1]Sheet1!$C$4:$H$51,1,0)</f>
        <v>#N/A</v>
      </c>
    </row>
    <row r="176" spans="1:44" ht="18" x14ac:dyDescent="0.2">
      <c r="A176" s="270">
        <v>113242</v>
      </c>
      <c r="B176" s="270" t="s">
        <v>1896</v>
      </c>
      <c r="C176" s="270" t="s">
        <v>111</v>
      </c>
      <c r="D176" s="270"/>
      <c r="E176" s="270"/>
      <c r="F176" s="278"/>
      <c r="G176" s="270"/>
      <c r="H176" s="270"/>
      <c r="I176" t="s">
        <v>428</v>
      </c>
      <c r="O176"/>
      <c r="AI176">
        <v>0</v>
      </c>
      <c r="AP176" t="s">
        <v>2332</v>
      </c>
      <c r="AQ176">
        <f>VLOOKUP(A176,[1]Sheet1!$C$4:$G$51,1,0)</f>
        <v>113242</v>
      </c>
      <c r="AR176">
        <f>VLOOKUP(A176,[1]Sheet1!$C$4:$H$51,1,0)</f>
        <v>113242</v>
      </c>
    </row>
    <row r="177" spans="1:44" x14ac:dyDescent="0.2">
      <c r="A177">
        <v>113313</v>
      </c>
      <c r="B177" t="s">
        <v>1539</v>
      </c>
      <c r="C177" t="s">
        <v>90</v>
      </c>
      <c r="D177" t="s">
        <v>408</v>
      </c>
      <c r="E177" t="s">
        <v>1284</v>
      </c>
      <c r="F177" s="230">
        <v>32518</v>
      </c>
      <c r="G177" t="s">
        <v>1783</v>
      </c>
      <c r="H177" t="s">
        <v>344</v>
      </c>
      <c r="I177" t="s">
        <v>428</v>
      </c>
      <c r="K177" t="s">
        <v>1567</v>
      </c>
      <c r="L177">
        <v>2007</v>
      </c>
      <c r="M177" t="s">
        <v>328</v>
      </c>
      <c r="N177" t="s">
        <v>337</v>
      </c>
      <c r="O177"/>
      <c r="AG177" t="s">
        <v>1715</v>
      </c>
      <c r="AI177" t="s">
        <v>1715</v>
      </c>
      <c r="AO177" t="s">
        <v>1712</v>
      </c>
      <c r="AP177">
        <v>0</v>
      </c>
      <c r="AQ177" t="e">
        <f>VLOOKUP(A177,[1]Sheet1!$C$4:$G$51,1,0)</f>
        <v>#N/A</v>
      </c>
      <c r="AR177" t="e">
        <f>VLOOKUP(A177,[1]Sheet1!$C$4:$H$51,1,0)</f>
        <v>#N/A</v>
      </c>
    </row>
    <row r="178" spans="1:44" ht="18" x14ac:dyDescent="0.2">
      <c r="A178" s="270">
        <v>113314</v>
      </c>
      <c r="B178" s="270" t="s">
        <v>1897</v>
      </c>
      <c r="C178" s="270" t="s">
        <v>74</v>
      </c>
      <c r="D178" s="270"/>
      <c r="E178" s="270"/>
      <c r="F178" s="278"/>
      <c r="G178" s="270"/>
      <c r="H178" s="270"/>
      <c r="I178" t="s">
        <v>2335</v>
      </c>
      <c r="O178"/>
      <c r="AI178" t="s">
        <v>2335</v>
      </c>
      <c r="AO178" t="s">
        <v>1712</v>
      </c>
      <c r="AP178" t="s">
        <v>2332</v>
      </c>
      <c r="AQ178" t="e">
        <f>VLOOKUP(A178,[1]Sheet1!$C$4:$G$51,1,0)</f>
        <v>#N/A</v>
      </c>
      <c r="AR178" t="e">
        <f>VLOOKUP(A178,[1]Sheet1!$C$4:$H$51,1,0)</f>
        <v>#N/A</v>
      </c>
    </row>
    <row r="179" spans="1:44" ht="18" x14ac:dyDescent="0.2">
      <c r="A179" s="278">
        <v>113331</v>
      </c>
      <c r="B179" s="278" t="s">
        <v>2249</v>
      </c>
      <c r="C179" s="278" t="s">
        <v>685</v>
      </c>
      <c r="D179" s="278" t="s">
        <v>231</v>
      </c>
      <c r="E179" s="278"/>
      <c r="F179" s="278"/>
      <c r="G179" s="270"/>
      <c r="H179" s="270"/>
      <c r="I179" t="s">
        <v>428</v>
      </c>
      <c r="O179"/>
      <c r="AI179" t="s">
        <v>1720</v>
      </c>
      <c r="AP179">
        <v>0</v>
      </c>
      <c r="AQ179" t="e">
        <f>VLOOKUP(A179,[1]Sheet1!$C$4:$G$51,1,0)</f>
        <v>#N/A</v>
      </c>
      <c r="AR179" t="e">
        <f>VLOOKUP(A179,[1]Sheet1!$C$4:$H$51,1,0)</f>
        <v>#N/A</v>
      </c>
    </row>
    <row r="180" spans="1:44" ht="18" x14ac:dyDescent="0.2">
      <c r="A180" s="270">
        <v>113385</v>
      </c>
      <c r="B180" s="270" t="s">
        <v>1956</v>
      </c>
      <c r="C180" s="270" t="s">
        <v>393</v>
      </c>
      <c r="D180" s="270" t="s">
        <v>666</v>
      </c>
      <c r="E180" s="270"/>
      <c r="F180" s="278"/>
      <c r="G180" s="270"/>
      <c r="H180" s="270"/>
      <c r="I180" t="s">
        <v>2335</v>
      </c>
      <c r="O180"/>
      <c r="AI180" t="s">
        <v>2335</v>
      </c>
      <c r="AO180" t="s">
        <v>1712</v>
      </c>
      <c r="AP180" t="s">
        <v>2332</v>
      </c>
      <c r="AQ180" t="e">
        <f>VLOOKUP(A180,[1]Sheet1!$C$4:$G$51,1,0)</f>
        <v>#N/A</v>
      </c>
      <c r="AR180" t="e">
        <f>VLOOKUP(A180,[1]Sheet1!$C$4:$H$51,1,0)</f>
        <v>#N/A</v>
      </c>
    </row>
    <row r="181" spans="1:44" ht="18" x14ac:dyDescent="0.2">
      <c r="A181" s="270">
        <v>113386</v>
      </c>
      <c r="B181" s="270" t="s">
        <v>1898</v>
      </c>
      <c r="C181" s="270" t="s">
        <v>66</v>
      </c>
      <c r="D181" s="270"/>
      <c r="E181" s="270"/>
      <c r="F181" s="278"/>
      <c r="G181" s="270"/>
      <c r="H181" s="270"/>
      <c r="I181" t="s">
        <v>2335</v>
      </c>
      <c r="O181"/>
      <c r="AI181" t="s">
        <v>2335</v>
      </c>
      <c r="AO181" t="s">
        <v>1712</v>
      </c>
      <c r="AP181" t="s">
        <v>2332</v>
      </c>
      <c r="AQ181" t="e">
        <f>VLOOKUP(A181,[1]Sheet1!$C$4:$G$51,1,0)</f>
        <v>#N/A</v>
      </c>
      <c r="AR181" t="e">
        <f>VLOOKUP(A181,[1]Sheet1!$C$4:$H$51,1,0)</f>
        <v>#N/A</v>
      </c>
    </row>
    <row r="182" spans="1:44" ht="18" x14ac:dyDescent="0.2">
      <c r="A182" s="270">
        <v>113415</v>
      </c>
      <c r="B182" s="270" t="s">
        <v>1899</v>
      </c>
      <c r="C182" s="270" t="s">
        <v>137</v>
      </c>
      <c r="D182" s="270"/>
      <c r="E182" s="270"/>
      <c r="F182" s="278"/>
      <c r="G182" s="270"/>
      <c r="H182" s="270"/>
      <c r="I182" t="s">
        <v>428</v>
      </c>
      <c r="O182"/>
      <c r="AI182">
        <v>0</v>
      </c>
      <c r="AP182" t="s">
        <v>2332</v>
      </c>
      <c r="AQ182">
        <f>VLOOKUP(A182,[1]Sheet1!$C$4:$G$51,1,0)</f>
        <v>113415</v>
      </c>
      <c r="AR182">
        <f>VLOOKUP(A182,[1]Sheet1!$C$4:$H$51,1,0)</f>
        <v>113415</v>
      </c>
    </row>
    <row r="183" spans="1:44" ht="18" x14ac:dyDescent="0.2">
      <c r="A183" s="278">
        <v>113435</v>
      </c>
      <c r="B183" s="278" t="s">
        <v>2097</v>
      </c>
      <c r="C183" s="278" t="s">
        <v>434</v>
      </c>
      <c r="D183" s="278" t="s">
        <v>266</v>
      </c>
      <c r="E183" s="278"/>
      <c r="F183" s="278"/>
      <c r="G183" s="270"/>
      <c r="H183" s="270"/>
      <c r="I183" t="s">
        <v>428</v>
      </c>
      <c r="O183"/>
      <c r="AI183" t="s">
        <v>1715</v>
      </c>
      <c r="AO183" t="s">
        <v>1712</v>
      </c>
      <c r="AP183">
        <v>0</v>
      </c>
      <c r="AQ183" t="e">
        <f>VLOOKUP(A183,[1]Sheet1!$C$4:$G$51,1,0)</f>
        <v>#N/A</v>
      </c>
      <c r="AR183" t="e">
        <f>VLOOKUP(A183,[1]Sheet1!$C$4:$H$51,1,0)</f>
        <v>#N/A</v>
      </c>
    </row>
    <row r="184" spans="1:44" ht="18" x14ac:dyDescent="0.2">
      <c r="A184" s="270">
        <v>113488</v>
      </c>
      <c r="B184" s="270" t="s">
        <v>1900</v>
      </c>
      <c r="C184" s="270" t="s">
        <v>66</v>
      </c>
      <c r="D184" s="270"/>
      <c r="E184" s="270"/>
      <c r="F184" s="278"/>
      <c r="G184" s="270"/>
      <c r="H184" s="270"/>
      <c r="I184" t="s">
        <v>428</v>
      </c>
      <c r="O184"/>
      <c r="AI184">
        <v>0</v>
      </c>
      <c r="AP184" t="s">
        <v>2332</v>
      </c>
      <c r="AQ184">
        <f>VLOOKUP(A184,[1]Sheet1!$C$4:$G$51,1,0)</f>
        <v>113488</v>
      </c>
      <c r="AR184">
        <f>VLOOKUP(A184,[1]Sheet1!$C$4:$H$51,1,0)</f>
        <v>113488</v>
      </c>
    </row>
    <row r="185" spans="1:44" ht="18" x14ac:dyDescent="0.2">
      <c r="A185" s="278">
        <v>113662</v>
      </c>
      <c r="B185" s="278" t="s">
        <v>2098</v>
      </c>
      <c r="C185" s="278" t="s">
        <v>66</v>
      </c>
      <c r="D185" s="278" t="s">
        <v>235</v>
      </c>
      <c r="E185" s="278"/>
      <c r="F185" s="278"/>
      <c r="G185" s="270"/>
      <c r="H185" s="270"/>
      <c r="I185" t="s">
        <v>428</v>
      </c>
      <c r="O185"/>
      <c r="AI185" t="s">
        <v>1715</v>
      </c>
      <c r="AO185" t="s">
        <v>1712</v>
      </c>
      <c r="AP185">
        <v>0</v>
      </c>
      <c r="AQ185" t="e">
        <f>VLOOKUP(A185,[1]Sheet1!$C$4:$G$51,1,0)</f>
        <v>#N/A</v>
      </c>
      <c r="AR185" t="e">
        <f>VLOOKUP(A185,[1]Sheet1!$C$4:$H$51,1,0)</f>
        <v>#N/A</v>
      </c>
    </row>
    <row r="186" spans="1:44" ht="18" x14ac:dyDescent="0.2">
      <c r="A186" s="270">
        <v>113677</v>
      </c>
      <c r="B186" s="270" t="s">
        <v>1901</v>
      </c>
      <c r="C186" s="270" t="s">
        <v>1902</v>
      </c>
      <c r="D186" s="270"/>
      <c r="E186" s="270"/>
      <c r="F186" s="278"/>
      <c r="G186" s="270"/>
      <c r="H186" s="270"/>
      <c r="I186" t="s">
        <v>2335</v>
      </c>
      <c r="O186"/>
      <c r="AI186" t="s">
        <v>2335</v>
      </c>
      <c r="AO186" t="s">
        <v>1712</v>
      </c>
      <c r="AP186" t="s">
        <v>2332</v>
      </c>
      <c r="AQ186" t="e">
        <f>VLOOKUP(A186,[1]Sheet1!$C$4:$G$51,1,0)</f>
        <v>#N/A</v>
      </c>
      <c r="AR186" t="e">
        <f>VLOOKUP(A186,[1]Sheet1!$C$4:$H$51,1,0)</f>
        <v>#N/A</v>
      </c>
    </row>
    <row r="187" spans="1:44" ht="18" x14ac:dyDescent="0.2">
      <c r="A187" s="270">
        <v>113708</v>
      </c>
      <c r="B187" s="270" t="s">
        <v>1903</v>
      </c>
      <c r="C187" s="270" t="s">
        <v>1904</v>
      </c>
      <c r="D187" s="270"/>
      <c r="E187" s="270"/>
      <c r="F187" s="278"/>
      <c r="G187" s="270"/>
      <c r="H187" s="270"/>
      <c r="I187" t="s">
        <v>428</v>
      </c>
      <c r="O187"/>
      <c r="AI187">
        <v>0</v>
      </c>
      <c r="AP187" t="s">
        <v>2332</v>
      </c>
      <c r="AQ187">
        <f>VLOOKUP(A187,[1]Sheet1!$C$4:$G$51,1,0)</f>
        <v>113708</v>
      </c>
      <c r="AR187">
        <f>VLOOKUP(A187,[1]Sheet1!$C$4:$H$51,1,0)</f>
        <v>113708</v>
      </c>
    </row>
    <row r="188" spans="1:44" x14ac:dyDescent="0.2">
      <c r="A188">
        <v>113711</v>
      </c>
      <c r="B188" t="s">
        <v>1722</v>
      </c>
      <c r="C188" t="s">
        <v>490</v>
      </c>
      <c r="D188" t="s">
        <v>723</v>
      </c>
      <c r="E188" t="s">
        <v>342</v>
      </c>
      <c r="F188" s="230">
        <v>32798</v>
      </c>
      <c r="G188" t="s">
        <v>1674</v>
      </c>
      <c r="H188" t="s">
        <v>344</v>
      </c>
      <c r="I188" t="s">
        <v>428</v>
      </c>
      <c r="K188" t="s">
        <v>1567</v>
      </c>
      <c r="L188">
        <v>2007</v>
      </c>
      <c r="M188" t="s">
        <v>325</v>
      </c>
      <c r="N188" t="s">
        <v>325</v>
      </c>
      <c r="O188"/>
      <c r="AI188">
        <v>0</v>
      </c>
      <c r="AN188" t="s">
        <v>1712</v>
      </c>
      <c r="AO188" t="s">
        <v>1712</v>
      </c>
      <c r="AP188">
        <v>0</v>
      </c>
      <c r="AQ188" t="e">
        <f>VLOOKUP(A188,[1]Sheet1!$C$4:$G$51,1,0)</f>
        <v>#N/A</v>
      </c>
      <c r="AR188" t="e">
        <f>VLOOKUP(A188,[1]Sheet1!$C$4:$H$51,1,0)</f>
        <v>#N/A</v>
      </c>
    </row>
    <row r="189" spans="1:44" ht="18" x14ac:dyDescent="0.2">
      <c r="A189" s="278">
        <v>113714</v>
      </c>
      <c r="B189" s="278" t="s">
        <v>2250</v>
      </c>
      <c r="C189" s="278" t="s">
        <v>143</v>
      </c>
      <c r="D189" s="278" t="s">
        <v>205</v>
      </c>
      <c r="E189" s="278"/>
      <c r="F189" s="278"/>
      <c r="G189" s="270"/>
      <c r="H189" s="270"/>
      <c r="I189" t="s">
        <v>428</v>
      </c>
      <c r="O189"/>
      <c r="AI189" t="s">
        <v>1720</v>
      </c>
      <c r="AO189" t="s">
        <v>1712</v>
      </c>
      <c r="AP189">
        <v>0</v>
      </c>
      <c r="AQ189" t="e">
        <f>VLOOKUP(A189,[1]Sheet1!$C$4:$G$51,1,0)</f>
        <v>#N/A</v>
      </c>
      <c r="AR189" t="e">
        <f>VLOOKUP(A189,[1]Sheet1!$C$4:$H$51,1,0)</f>
        <v>#N/A</v>
      </c>
    </row>
    <row r="190" spans="1:44" ht="18" x14ac:dyDescent="0.2">
      <c r="A190" s="278">
        <v>113737</v>
      </c>
      <c r="B190" s="278" t="s">
        <v>2099</v>
      </c>
      <c r="C190" s="278" t="s">
        <v>77</v>
      </c>
      <c r="D190" s="278" t="s">
        <v>401</v>
      </c>
      <c r="E190" s="278"/>
      <c r="F190" s="278"/>
      <c r="G190" s="270"/>
      <c r="H190" s="270"/>
      <c r="I190" t="s">
        <v>428</v>
      </c>
      <c r="O190"/>
      <c r="AI190" t="s">
        <v>1715</v>
      </c>
      <c r="AO190" t="s">
        <v>1712</v>
      </c>
      <c r="AP190">
        <v>0</v>
      </c>
      <c r="AQ190" t="e">
        <f>VLOOKUP(A190,[1]Sheet1!$C$4:$G$51,1,0)</f>
        <v>#N/A</v>
      </c>
      <c r="AR190" t="e">
        <f>VLOOKUP(A190,[1]Sheet1!$C$4:$H$51,1,0)</f>
        <v>#N/A</v>
      </c>
    </row>
    <row r="191" spans="1:44" ht="18" x14ac:dyDescent="0.2">
      <c r="A191" s="278">
        <v>113741</v>
      </c>
      <c r="B191" s="278" t="s">
        <v>2100</v>
      </c>
      <c r="C191" s="278" t="s">
        <v>662</v>
      </c>
      <c r="D191" s="278" t="s">
        <v>2101</v>
      </c>
      <c r="E191" s="278"/>
      <c r="F191" s="278"/>
      <c r="G191" s="270"/>
      <c r="H191" s="270"/>
      <c r="I191" t="s">
        <v>428</v>
      </c>
      <c r="O191"/>
      <c r="AI191" t="s">
        <v>1715</v>
      </c>
      <c r="AO191" t="s">
        <v>1712</v>
      </c>
      <c r="AP191">
        <v>0</v>
      </c>
      <c r="AQ191" t="e">
        <f>VLOOKUP(A191,[1]Sheet1!$C$4:$G$51,1,0)</f>
        <v>#N/A</v>
      </c>
      <c r="AR191" t="e">
        <f>VLOOKUP(A191,[1]Sheet1!$C$4:$H$51,1,0)</f>
        <v>#N/A</v>
      </c>
    </row>
    <row r="192" spans="1:44" x14ac:dyDescent="0.2">
      <c r="A192">
        <v>113748</v>
      </c>
      <c r="B192" t="s">
        <v>1337</v>
      </c>
      <c r="C192" t="s">
        <v>60</v>
      </c>
      <c r="D192" t="s">
        <v>277</v>
      </c>
      <c r="E192" t="s">
        <v>1284</v>
      </c>
      <c r="F192" s="230">
        <v>32117</v>
      </c>
      <c r="G192" t="s">
        <v>1601</v>
      </c>
      <c r="H192" t="s">
        <v>344</v>
      </c>
      <c r="I192" t="s">
        <v>428</v>
      </c>
      <c r="K192" t="s">
        <v>1567</v>
      </c>
      <c r="L192">
        <v>2007</v>
      </c>
      <c r="M192" t="s">
        <v>327</v>
      </c>
      <c r="N192" t="s">
        <v>327</v>
      </c>
      <c r="O192"/>
      <c r="AG192" t="s">
        <v>1716</v>
      </c>
      <c r="AI192" t="s">
        <v>1716</v>
      </c>
      <c r="AP192">
        <v>0</v>
      </c>
      <c r="AQ192" t="e">
        <f>VLOOKUP(A192,[1]Sheet1!$C$4:$G$51,1,0)</f>
        <v>#N/A</v>
      </c>
      <c r="AR192" t="e">
        <f>VLOOKUP(A192,[1]Sheet1!$C$4:$H$51,1,0)</f>
        <v>#N/A</v>
      </c>
    </row>
    <row r="193" spans="1:44" ht="18" x14ac:dyDescent="0.2">
      <c r="A193" s="278">
        <v>113795</v>
      </c>
      <c r="B193" s="278" t="s">
        <v>2213</v>
      </c>
      <c r="C193" s="278" t="s">
        <v>98</v>
      </c>
      <c r="D193" s="278" t="s">
        <v>2214</v>
      </c>
      <c r="E193" s="278"/>
      <c r="F193" s="278"/>
      <c r="G193" s="270"/>
      <c r="H193" s="270"/>
      <c r="I193" t="s">
        <v>428</v>
      </c>
      <c r="O193"/>
      <c r="AI193" t="s">
        <v>1716</v>
      </c>
      <c r="AO193" t="s">
        <v>1712</v>
      </c>
      <c r="AP193">
        <v>0</v>
      </c>
      <c r="AQ193" t="e">
        <f>VLOOKUP(A193,[1]Sheet1!$C$4:$G$51,1,0)</f>
        <v>#N/A</v>
      </c>
      <c r="AR193" t="e">
        <f>VLOOKUP(A193,[1]Sheet1!$C$4:$H$51,1,0)</f>
        <v>#N/A</v>
      </c>
    </row>
    <row r="194" spans="1:44" ht="18" x14ac:dyDescent="0.2">
      <c r="A194" s="278">
        <v>113868</v>
      </c>
      <c r="B194" s="278" t="s">
        <v>2102</v>
      </c>
      <c r="C194" s="278" t="s">
        <v>2103</v>
      </c>
      <c r="D194" s="278" t="s">
        <v>217</v>
      </c>
      <c r="E194" s="278"/>
      <c r="F194" s="278"/>
      <c r="G194" s="270"/>
      <c r="H194" s="270"/>
      <c r="I194" t="s">
        <v>428</v>
      </c>
      <c r="O194"/>
      <c r="AI194" t="s">
        <v>1715</v>
      </c>
      <c r="AO194" t="s">
        <v>1712</v>
      </c>
      <c r="AP194">
        <v>0</v>
      </c>
      <c r="AQ194" t="e">
        <f>VLOOKUP(A194,[1]Sheet1!$C$4:$G$51,1,0)</f>
        <v>#N/A</v>
      </c>
      <c r="AR194" t="e">
        <f>VLOOKUP(A194,[1]Sheet1!$C$4:$H$51,1,0)</f>
        <v>#N/A</v>
      </c>
    </row>
    <row r="195" spans="1:44" ht="18" x14ac:dyDescent="0.2">
      <c r="A195" s="278">
        <v>113942</v>
      </c>
      <c r="B195" s="278" t="s">
        <v>2251</v>
      </c>
      <c r="C195" s="278" t="s">
        <v>111</v>
      </c>
      <c r="D195" s="278" t="s">
        <v>254</v>
      </c>
      <c r="E195" s="278"/>
      <c r="F195" s="278"/>
      <c r="G195" s="270"/>
      <c r="H195" s="270"/>
      <c r="I195" t="s">
        <v>428</v>
      </c>
      <c r="O195"/>
      <c r="AI195" t="s">
        <v>1720</v>
      </c>
      <c r="AO195" t="s">
        <v>1712</v>
      </c>
      <c r="AP195">
        <v>0</v>
      </c>
      <c r="AQ195" t="e">
        <f>VLOOKUP(A195,[1]Sheet1!$C$4:$G$51,1,0)</f>
        <v>#N/A</v>
      </c>
      <c r="AR195" t="e">
        <f>VLOOKUP(A195,[1]Sheet1!$C$4:$H$51,1,0)</f>
        <v>#N/A</v>
      </c>
    </row>
    <row r="196" spans="1:44" ht="18" x14ac:dyDescent="0.25">
      <c r="A196" s="278">
        <v>113959</v>
      </c>
      <c r="B196" s="278" t="s">
        <v>2042</v>
      </c>
      <c r="C196" s="278" t="s">
        <v>405</v>
      </c>
      <c r="D196" s="278" t="s">
        <v>544</v>
      </c>
      <c r="E196" s="278"/>
      <c r="F196" s="278"/>
      <c r="G196" s="270"/>
      <c r="H196" s="270"/>
      <c r="I196" t="s">
        <v>428</v>
      </c>
      <c r="J196" s="280"/>
      <c r="K196" s="281"/>
      <c r="L196" s="280"/>
      <c r="N196" s="285"/>
      <c r="O196">
        <v>309</v>
      </c>
      <c r="P196" s="230">
        <v>45706</v>
      </c>
      <c r="Q196">
        <v>100000</v>
      </c>
      <c r="AC196" s="280"/>
      <c r="AI196" t="s">
        <v>576</v>
      </c>
      <c r="AP196">
        <v>0</v>
      </c>
      <c r="AQ196" t="e">
        <f>VLOOKUP(A196,[1]Sheet1!$C$4:$G$51,1,0)</f>
        <v>#N/A</v>
      </c>
      <c r="AR196" t="e">
        <f>VLOOKUP(A196,[1]Sheet1!$C$4:$H$51,1,0)</f>
        <v>#N/A</v>
      </c>
    </row>
    <row r="197" spans="1:44" ht="18" x14ac:dyDescent="0.2">
      <c r="A197" s="270">
        <v>113971</v>
      </c>
      <c r="B197" s="270" t="s">
        <v>1957</v>
      </c>
      <c r="C197" s="270" t="s">
        <v>402</v>
      </c>
      <c r="D197" s="270" t="s">
        <v>247</v>
      </c>
      <c r="E197" s="270"/>
      <c r="F197" s="278"/>
      <c r="G197" s="270"/>
      <c r="H197" s="270"/>
      <c r="I197" t="s">
        <v>2335</v>
      </c>
      <c r="O197"/>
      <c r="AI197" t="s">
        <v>2335</v>
      </c>
      <c r="AO197" t="s">
        <v>1712</v>
      </c>
      <c r="AP197" t="s">
        <v>2332</v>
      </c>
      <c r="AQ197" t="e">
        <f>VLOOKUP(A197,[1]Sheet1!$C$4:$G$51,1,0)</f>
        <v>#N/A</v>
      </c>
      <c r="AR197" t="e">
        <f>VLOOKUP(A197,[1]Sheet1!$C$4:$H$51,1,0)</f>
        <v>#N/A</v>
      </c>
    </row>
    <row r="198" spans="1:44" ht="18" x14ac:dyDescent="0.2">
      <c r="A198" s="278">
        <v>114113</v>
      </c>
      <c r="B198" s="278" t="s">
        <v>477</v>
      </c>
      <c r="C198" s="278" t="s">
        <v>74</v>
      </c>
      <c r="D198" s="278" t="s">
        <v>408</v>
      </c>
      <c r="E198" s="278"/>
      <c r="F198" s="278"/>
      <c r="G198" s="270"/>
      <c r="H198" s="270"/>
      <c r="I198" t="s">
        <v>428</v>
      </c>
      <c r="O198"/>
      <c r="AI198" t="s">
        <v>1715</v>
      </c>
      <c r="AO198" t="s">
        <v>1712</v>
      </c>
      <c r="AP198">
        <v>0</v>
      </c>
      <c r="AQ198" t="e">
        <f>VLOOKUP(A198,[1]Sheet1!$C$4:$G$51,1,0)</f>
        <v>#N/A</v>
      </c>
      <c r="AR198" t="e">
        <f>VLOOKUP(A198,[1]Sheet1!$C$4:$H$51,1,0)</f>
        <v>#N/A</v>
      </c>
    </row>
    <row r="199" spans="1:44" ht="18" x14ac:dyDescent="0.2">
      <c r="A199" s="270">
        <v>114120</v>
      </c>
      <c r="B199" s="270" t="s">
        <v>1905</v>
      </c>
      <c r="C199" s="270" t="s">
        <v>436</v>
      </c>
      <c r="D199" s="270"/>
      <c r="E199" s="270"/>
      <c r="F199" s="278"/>
      <c r="G199" s="270"/>
      <c r="H199" s="270"/>
      <c r="I199" t="s">
        <v>2335</v>
      </c>
      <c r="O199"/>
      <c r="AI199" t="s">
        <v>2335</v>
      </c>
      <c r="AO199" t="s">
        <v>1712</v>
      </c>
      <c r="AP199" t="s">
        <v>2332</v>
      </c>
      <c r="AQ199" t="e">
        <f>VLOOKUP(A199,[1]Sheet1!$C$4:$G$51,1,0)</f>
        <v>#N/A</v>
      </c>
      <c r="AR199" t="e">
        <f>VLOOKUP(A199,[1]Sheet1!$C$4:$H$51,1,0)</f>
        <v>#N/A</v>
      </c>
    </row>
    <row r="200" spans="1:44" ht="18" x14ac:dyDescent="0.2">
      <c r="A200" s="270">
        <v>114144</v>
      </c>
      <c r="B200" s="270" t="s">
        <v>1958</v>
      </c>
      <c r="C200" s="270" t="s">
        <v>62</v>
      </c>
      <c r="D200" s="270"/>
      <c r="E200" s="270"/>
      <c r="F200" s="278"/>
      <c r="G200" s="270"/>
      <c r="H200" s="270"/>
      <c r="I200" t="s">
        <v>2335</v>
      </c>
      <c r="O200"/>
      <c r="AI200" t="s">
        <v>2335</v>
      </c>
      <c r="AO200" t="s">
        <v>1712</v>
      </c>
      <c r="AP200" t="s">
        <v>2332</v>
      </c>
      <c r="AQ200" t="e">
        <f>VLOOKUP(A200,[1]Sheet1!$C$4:$G$51,1,0)</f>
        <v>#N/A</v>
      </c>
      <c r="AR200" t="e">
        <f>VLOOKUP(A200,[1]Sheet1!$C$4:$H$51,1,0)</f>
        <v>#N/A</v>
      </c>
    </row>
    <row r="201" spans="1:44" ht="18" x14ac:dyDescent="0.2">
      <c r="A201" s="278">
        <v>114145</v>
      </c>
      <c r="B201" s="278" t="s">
        <v>1999</v>
      </c>
      <c r="C201" s="278" t="s">
        <v>66</v>
      </c>
      <c r="D201" s="278" t="s">
        <v>203</v>
      </c>
      <c r="E201" s="278"/>
      <c r="F201" s="278"/>
      <c r="G201" s="270"/>
      <c r="H201" s="270"/>
      <c r="I201" t="s">
        <v>428</v>
      </c>
      <c r="O201"/>
      <c r="AI201" t="s">
        <v>1719</v>
      </c>
      <c r="AO201" t="s">
        <v>1712</v>
      </c>
      <c r="AP201">
        <v>0</v>
      </c>
      <c r="AQ201" t="e">
        <f>VLOOKUP(A201,[1]Sheet1!$C$4:$G$51,1,0)</f>
        <v>#N/A</v>
      </c>
      <c r="AR201" t="e">
        <f>VLOOKUP(A201,[1]Sheet1!$C$4:$H$51,1,0)</f>
        <v>#N/A</v>
      </c>
    </row>
    <row r="202" spans="1:44" ht="18" x14ac:dyDescent="0.2">
      <c r="A202" s="270">
        <v>114168</v>
      </c>
      <c r="B202" s="270" t="s">
        <v>1959</v>
      </c>
      <c r="C202" s="270" t="s">
        <v>77</v>
      </c>
      <c r="D202" s="270" t="s">
        <v>1960</v>
      </c>
      <c r="E202" s="270"/>
      <c r="F202" s="278"/>
      <c r="G202" s="270"/>
      <c r="H202" s="270"/>
      <c r="I202" t="s">
        <v>2335</v>
      </c>
      <c r="O202"/>
      <c r="AI202" t="s">
        <v>2335</v>
      </c>
      <c r="AO202" t="s">
        <v>1712</v>
      </c>
      <c r="AP202" t="s">
        <v>2332</v>
      </c>
      <c r="AQ202" t="e">
        <f>VLOOKUP(A202,[1]Sheet1!$C$4:$G$51,1,0)</f>
        <v>#N/A</v>
      </c>
      <c r="AR202" t="e">
        <f>VLOOKUP(A202,[1]Sheet1!$C$4:$H$51,1,0)</f>
        <v>#N/A</v>
      </c>
    </row>
    <row r="203" spans="1:44" x14ac:dyDescent="0.2">
      <c r="A203">
        <v>114239</v>
      </c>
      <c r="B203" t="s">
        <v>781</v>
      </c>
      <c r="C203" t="s">
        <v>111</v>
      </c>
      <c r="D203" t="s">
        <v>249</v>
      </c>
      <c r="I203" t="s">
        <v>428</v>
      </c>
      <c r="O203"/>
      <c r="AG203" t="s">
        <v>1716</v>
      </c>
      <c r="AI203" t="s">
        <v>1716</v>
      </c>
      <c r="AO203" t="s">
        <v>1712</v>
      </c>
      <c r="AP203">
        <v>0</v>
      </c>
      <c r="AQ203" t="e">
        <f>VLOOKUP(A203,[1]Sheet1!$C$4:$G$51,1,0)</f>
        <v>#N/A</v>
      </c>
      <c r="AR203" t="e">
        <f>VLOOKUP(A203,[1]Sheet1!$C$4:$H$51,1,0)</f>
        <v>#N/A</v>
      </c>
    </row>
    <row r="204" spans="1:44" ht="18" x14ac:dyDescent="0.2">
      <c r="A204" s="270">
        <v>114251</v>
      </c>
      <c r="B204" s="270" t="s">
        <v>1906</v>
      </c>
      <c r="C204" s="270" t="s">
        <v>102</v>
      </c>
      <c r="D204" s="270"/>
      <c r="E204" s="270"/>
      <c r="F204" s="278"/>
      <c r="G204" s="270"/>
      <c r="H204" s="270"/>
      <c r="I204" t="s">
        <v>2335</v>
      </c>
      <c r="O204"/>
      <c r="AI204" t="s">
        <v>2335</v>
      </c>
      <c r="AO204" t="s">
        <v>1712</v>
      </c>
      <c r="AP204" t="s">
        <v>2332</v>
      </c>
      <c r="AQ204" t="e">
        <f>VLOOKUP(A204,[1]Sheet1!$C$4:$G$51,1,0)</f>
        <v>#N/A</v>
      </c>
      <c r="AR204" t="e">
        <f>VLOOKUP(A204,[1]Sheet1!$C$4:$H$51,1,0)</f>
        <v>#N/A</v>
      </c>
    </row>
    <row r="205" spans="1:44" ht="18" x14ac:dyDescent="0.2">
      <c r="A205" s="270">
        <v>114295</v>
      </c>
      <c r="B205" s="270" t="s">
        <v>1907</v>
      </c>
      <c r="C205" s="270" t="s">
        <v>726</v>
      </c>
      <c r="D205" s="270"/>
      <c r="E205" s="270"/>
      <c r="F205" s="278"/>
      <c r="G205" s="270"/>
      <c r="H205" s="270"/>
      <c r="I205" t="s">
        <v>2335</v>
      </c>
      <c r="O205"/>
      <c r="AI205" t="s">
        <v>2335</v>
      </c>
      <c r="AO205" t="s">
        <v>1712</v>
      </c>
      <c r="AP205" t="s">
        <v>2332</v>
      </c>
      <c r="AQ205" t="e">
        <f>VLOOKUP(A205,[1]Sheet1!$C$4:$G$51,1,0)</f>
        <v>#N/A</v>
      </c>
      <c r="AR205" t="e">
        <f>VLOOKUP(A205,[1]Sheet1!$C$4:$H$51,1,0)</f>
        <v>#N/A</v>
      </c>
    </row>
    <row r="206" spans="1:44" ht="18" x14ac:dyDescent="0.2">
      <c r="A206" s="270">
        <v>114315</v>
      </c>
      <c r="B206" s="270" t="s">
        <v>1908</v>
      </c>
      <c r="C206" s="270" t="s">
        <v>473</v>
      </c>
      <c r="D206" s="270"/>
      <c r="E206" s="270"/>
      <c r="F206" s="278"/>
      <c r="G206" s="270"/>
      <c r="H206" s="270"/>
      <c r="I206" t="s">
        <v>2335</v>
      </c>
      <c r="O206"/>
      <c r="AI206" t="s">
        <v>2335</v>
      </c>
      <c r="AO206" t="s">
        <v>1712</v>
      </c>
      <c r="AP206" t="s">
        <v>2332</v>
      </c>
      <c r="AQ206" t="e">
        <f>VLOOKUP(A206,[1]Sheet1!$C$4:$G$51,1,0)</f>
        <v>#N/A</v>
      </c>
      <c r="AR206" t="e">
        <f>VLOOKUP(A206,[1]Sheet1!$C$4:$H$51,1,0)</f>
        <v>#N/A</v>
      </c>
    </row>
    <row r="207" spans="1:44" ht="18" x14ac:dyDescent="0.2">
      <c r="A207" s="278">
        <v>114343</v>
      </c>
      <c r="B207" s="278" t="s">
        <v>2104</v>
      </c>
      <c r="C207" s="278" t="s">
        <v>166</v>
      </c>
      <c r="D207" s="278" t="s">
        <v>1516</v>
      </c>
      <c r="E207" s="278"/>
      <c r="F207" s="278"/>
      <c r="G207" s="270"/>
      <c r="H207" s="270"/>
      <c r="I207" t="s">
        <v>428</v>
      </c>
      <c r="O207"/>
      <c r="AI207" t="s">
        <v>1715</v>
      </c>
      <c r="AO207" t="s">
        <v>1712</v>
      </c>
      <c r="AP207">
        <v>0</v>
      </c>
      <c r="AQ207" t="e">
        <f>VLOOKUP(A207,[1]Sheet1!$C$4:$G$51,1,0)</f>
        <v>#N/A</v>
      </c>
      <c r="AR207" t="e">
        <f>VLOOKUP(A207,[1]Sheet1!$C$4:$H$51,1,0)</f>
        <v>#N/A</v>
      </c>
    </row>
    <row r="208" spans="1:44" ht="18" x14ac:dyDescent="0.2">
      <c r="A208" s="278">
        <v>114430</v>
      </c>
      <c r="B208" s="278" t="s">
        <v>2106</v>
      </c>
      <c r="C208" s="278" t="s">
        <v>720</v>
      </c>
      <c r="D208" s="278" t="s">
        <v>238</v>
      </c>
      <c r="E208" s="278"/>
      <c r="F208" s="278"/>
      <c r="G208" s="270"/>
      <c r="H208" s="270"/>
      <c r="I208" t="s">
        <v>428</v>
      </c>
      <c r="O208"/>
      <c r="AI208" t="s">
        <v>1715</v>
      </c>
      <c r="AO208" t="s">
        <v>1712</v>
      </c>
      <c r="AP208">
        <v>0</v>
      </c>
      <c r="AQ208" t="e">
        <f>VLOOKUP(A208,[1]Sheet1!$C$4:$G$51,1,0)</f>
        <v>#N/A</v>
      </c>
      <c r="AR208" t="e">
        <f>VLOOKUP(A208,[1]Sheet1!$C$4:$H$51,1,0)</f>
        <v>#N/A</v>
      </c>
    </row>
    <row r="209" spans="1:44" ht="18" x14ac:dyDescent="0.2">
      <c r="A209" s="278">
        <v>114445</v>
      </c>
      <c r="B209" s="278" t="s">
        <v>2107</v>
      </c>
      <c r="C209" s="278" t="s">
        <v>675</v>
      </c>
      <c r="D209" s="278" t="s">
        <v>542</v>
      </c>
      <c r="E209" s="278"/>
      <c r="F209" s="278"/>
      <c r="G209" s="270"/>
      <c r="H209" s="270"/>
      <c r="I209" t="s">
        <v>428</v>
      </c>
      <c r="O209"/>
      <c r="AI209" t="s">
        <v>1715</v>
      </c>
      <c r="AO209" t="s">
        <v>1712</v>
      </c>
      <c r="AP209">
        <v>0</v>
      </c>
      <c r="AQ209" t="e">
        <f>VLOOKUP(A209,[1]Sheet1!$C$4:$G$51,1,0)</f>
        <v>#N/A</v>
      </c>
      <c r="AR209" t="e">
        <f>VLOOKUP(A209,[1]Sheet1!$C$4:$H$51,1,0)</f>
        <v>#N/A</v>
      </c>
    </row>
    <row r="210" spans="1:44" ht="18" x14ac:dyDescent="0.2">
      <c r="A210" s="270">
        <v>114473</v>
      </c>
      <c r="B210" s="270" t="s">
        <v>1909</v>
      </c>
      <c r="C210" s="270" t="s">
        <v>1831</v>
      </c>
      <c r="D210" s="270"/>
      <c r="E210" s="270"/>
      <c r="F210" s="278"/>
      <c r="G210" s="270"/>
      <c r="H210" s="270"/>
      <c r="I210" t="s">
        <v>2335</v>
      </c>
      <c r="O210"/>
      <c r="AI210" t="s">
        <v>2335</v>
      </c>
      <c r="AO210" t="s">
        <v>1712</v>
      </c>
      <c r="AP210" t="s">
        <v>2332</v>
      </c>
      <c r="AQ210" t="e">
        <f>VLOOKUP(A210,[1]Sheet1!$C$4:$G$51,1,0)</f>
        <v>#N/A</v>
      </c>
      <c r="AR210" t="e">
        <f>VLOOKUP(A210,[1]Sheet1!$C$4:$H$51,1,0)</f>
        <v>#N/A</v>
      </c>
    </row>
    <row r="211" spans="1:44" ht="18" x14ac:dyDescent="0.2">
      <c r="A211" s="270">
        <v>114478</v>
      </c>
      <c r="B211" s="270" t="s">
        <v>1910</v>
      </c>
      <c r="C211" s="270" t="s">
        <v>173</v>
      </c>
      <c r="D211" s="270"/>
      <c r="E211" s="270"/>
      <c r="F211" s="278"/>
      <c r="G211" s="270"/>
      <c r="H211" s="270"/>
      <c r="I211" t="s">
        <v>2335</v>
      </c>
      <c r="O211"/>
      <c r="AI211" t="s">
        <v>2335</v>
      </c>
      <c r="AO211" t="s">
        <v>1712</v>
      </c>
      <c r="AP211" t="s">
        <v>2332</v>
      </c>
      <c r="AQ211" t="e">
        <f>VLOOKUP(A211,[1]Sheet1!$C$4:$G$51,1,0)</f>
        <v>#N/A</v>
      </c>
      <c r="AR211" t="e">
        <f>VLOOKUP(A211,[1]Sheet1!$C$4:$H$51,1,0)</f>
        <v>#N/A</v>
      </c>
    </row>
    <row r="212" spans="1:44" ht="18" x14ac:dyDescent="0.2">
      <c r="A212" s="270">
        <v>114607</v>
      </c>
      <c r="B212" s="270" t="s">
        <v>1911</v>
      </c>
      <c r="C212" s="270" t="s">
        <v>1912</v>
      </c>
      <c r="D212" s="270"/>
      <c r="E212" s="270"/>
      <c r="F212" s="278"/>
      <c r="G212" s="270"/>
      <c r="H212" s="270"/>
      <c r="I212" t="s">
        <v>2335</v>
      </c>
      <c r="O212"/>
      <c r="AI212" t="s">
        <v>2335</v>
      </c>
      <c r="AO212" t="s">
        <v>1712</v>
      </c>
      <c r="AP212" t="s">
        <v>2332</v>
      </c>
      <c r="AQ212" t="e">
        <f>VLOOKUP(A212,[1]Sheet1!$C$4:$G$51,1,0)</f>
        <v>#N/A</v>
      </c>
      <c r="AR212" t="e">
        <f>VLOOKUP(A212,[1]Sheet1!$C$4:$H$51,1,0)</f>
        <v>#N/A</v>
      </c>
    </row>
    <row r="213" spans="1:44" x14ac:dyDescent="0.2">
      <c r="A213">
        <v>114634</v>
      </c>
      <c r="B213" t="s">
        <v>1205</v>
      </c>
      <c r="C213" t="s">
        <v>66</v>
      </c>
      <c r="D213" t="s">
        <v>509</v>
      </c>
      <c r="E213" t="s">
        <v>342</v>
      </c>
      <c r="F213" s="230">
        <v>31736</v>
      </c>
      <c r="G213" t="s">
        <v>329</v>
      </c>
      <c r="H213" t="s">
        <v>344</v>
      </c>
      <c r="I213" t="s">
        <v>428</v>
      </c>
      <c r="K213" t="s">
        <v>326</v>
      </c>
      <c r="L213">
        <v>2004</v>
      </c>
      <c r="M213" t="s">
        <v>325</v>
      </c>
      <c r="N213" t="s">
        <v>329</v>
      </c>
      <c r="O213"/>
      <c r="AG213" t="s">
        <v>1719</v>
      </c>
      <c r="AI213" t="s">
        <v>1719</v>
      </c>
      <c r="AP213">
        <v>0</v>
      </c>
      <c r="AQ213" t="e">
        <f>VLOOKUP(A213,[1]Sheet1!$C$4:$G$51,1,0)</f>
        <v>#N/A</v>
      </c>
      <c r="AR213" t="e">
        <f>VLOOKUP(A213,[1]Sheet1!$C$4:$H$51,1,0)</f>
        <v>#N/A</v>
      </c>
    </row>
    <row r="214" spans="1:44" ht="18" x14ac:dyDescent="0.2">
      <c r="A214" s="278">
        <v>114662</v>
      </c>
      <c r="B214" s="278" t="s">
        <v>2108</v>
      </c>
      <c r="C214" s="278" t="s">
        <v>469</v>
      </c>
      <c r="D214" s="278" t="s">
        <v>245</v>
      </c>
      <c r="E214" s="278"/>
      <c r="F214" s="278"/>
      <c r="G214" s="270"/>
      <c r="H214" s="270"/>
      <c r="I214" t="s">
        <v>428</v>
      </c>
      <c r="O214"/>
      <c r="AI214" t="s">
        <v>1715</v>
      </c>
      <c r="AO214" t="s">
        <v>1712</v>
      </c>
      <c r="AP214">
        <v>0</v>
      </c>
      <c r="AQ214" t="e">
        <f>VLOOKUP(A214,[1]Sheet1!$C$4:$G$51,1,0)</f>
        <v>#N/A</v>
      </c>
      <c r="AR214" t="e">
        <f>VLOOKUP(A214,[1]Sheet1!$C$4:$H$51,1,0)</f>
        <v>#N/A</v>
      </c>
    </row>
    <row r="215" spans="1:44" ht="18" x14ac:dyDescent="0.2">
      <c r="A215" s="278">
        <v>114680</v>
      </c>
      <c r="B215" s="278" t="s">
        <v>2109</v>
      </c>
      <c r="C215" s="278" t="s">
        <v>102</v>
      </c>
      <c r="D215" s="278" t="s">
        <v>309</v>
      </c>
      <c r="E215" s="278"/>
      <c r="F215" s="278"/>
      <c r="G215" s="270"/>
      <c r="H215" s="270"/>
      <c r="I215" t="s">
        <v>428</v>
      </c>
      <c r="O215"/>
      <c r="AI215" t="s">
        <v>1715</v>
      </c>
      <c r="AO215" t="s">
        <v>1712</v>
      </c>
      <c r="AP215">
        <v>0</v>
      </c>
      <c r="AQ215" t="e">
        <f>VLOOKUP(A215,[1]Sheet1!$C$4:$G$51,1,0)</f>
        <v>#N/A</v>
      </c>
      <c r="AR215" t="e">
        <f>VLOOKUP(A215,[1]Sheet1!$C$4:$H$51,1,0)</f>
        <v>#N/A</v>
      </c>
    </row>
    <row r="216" spans="1:44" ht="18" x14ac:dyDescent="0.2">
      <c r="A216" s="278">
        <v>114750</v>
      </c>
      <c r="B216" s="278" t="s">
        <v>2110</v>
      </c>
      <c r="C216" s="278" t="s">
        <v>99</v>
      </c>
      <c r="D216" s="278" t="s">
        <v>516</v>
      </c>
      <c r="E216" s="278"/>
      <c r="F216" s="278"/>
      <c r="G216" s="270"/>
      <c r="H216" s="270"/>
      <c r="I216" t="s">
        <v>428</v>
      </c>
      <c r="O216"/>
      <c r="AI216" t="s">
        <v>1715</v>
      </c>
      <c r="AO216" t="s">
        <v>1712</v>
      </c>
      <c r="AP216">
        <v>0</v>
      </c>
      <c r="AQ216" t="e">
        <f>VLOOKUP(A216,[1]Sheet1!$C$4:$G$51,1,0)</f>
        <v>#N/A</v>
      </c>
      <c r="AR216" t="e">
        <f>VLOOKUP(A216,[1]Sheet1!$C$4:$H$51,1,0)</f>
        <v>#N/A</v>
      </c>
    </row>
    <row r="217" spans="1:44" ht="18" x14ac:dyDescent="0.2">
      <c r="A217" s="278">
        <v>114781</v>
      </c>
      <c r="B217" s="278" t="s">
        <v>2252</v>
      </c>
      <c r="C217" s="278" t="s">
        <v>547</v>
      </c>
      <c r="D217" s="278" t="s">
        <v>260</v>
      </c>
      <c r="E217" s="278"/>
      <c r="F217" s="278"/>
      <c r="G217" s="270"/>
      <c r="H217" s="270"/>
      <c r="I217" t="s">
        <v>428</v>
      </c>
      <c r="O217"/>
      <c r="AI217" t="s">
        <v>1720</v>
      </c>
      <c r="AO217" t="s">
        <v>1712</v>
      </c>
      <c r="AP217">
        <v>0</v>
      </c>
      <c r="AQ217" t="e">
        <f>VLOOKUP(A217,[1]Sheet1!$C$4:$G$51,1,0)</f>
        <v>#N/A</v>
      </c>
      <c r="AR217" t="e">
        <f>VLOOKUP(A217,[1]Sheet1!$C$4:$H$51,1,0)</f>
        <v>#N/A</v>
      </c>
    </row>
    <row r="218" spans="1:44" ht="18" x14ac:dyDescent="0.2">
      <c r="A218" s="270">
        <v>114783</v>
      </c>
      <c r="B218" s="270" t="s">
        <v>1913</v>
      </c>
      <c r="C218" s="270" t="s">
        <v>69</v>
      </c>
      <c r="D218" s="270"/>
      <c r="E218" s="270"/>
      <c r="F218" s="278"/>
      <c r="G218" s="270"/>
      <c r="H218" s="270"/>
      <c r="I218" t="s">
        <v>428</v>
      </c>
      <c r="O218"/>
      <c r="AI218">
        <v>0</v>
      </c>
      <c r="AP218" t="s">
        <v>2332</v>
      </c>
      <c r="AQ218">
        <f>VLOOKUP(A218,[1]Sheet1!$C$4:$G$51,1,0)</f>
        <v>114783</v>
      </c>
      <c r="AR218">
        <f>VLOOKUP(A218,[1]Sheet1!$C$4:$H$51,1,0)</f>
        <v>114783</v>
      </c>
    </row>
    <row r="219" spans="1:44" ht="18" x14ac:dyDescent="0.2">
      <c r="A219" s="270">
        <v>114807</v>
      </c>
      <c r="B219" s="270" t="s">
        <v>1961</v>
      </c>
      <c r="C219" s="270" t="s">
        <v>310</v>
      </c>
      <c r="D219" s="270" t="s">
        <v>514</v>
      </c>
      <c r="E219" s="270"/>
      <c r="F219" s="278"/>
      <c r="G219" s="270"/>
      <c r="H219" s="270"/>
      <c r="I219" t="s">
        <v>2335</v>
      </c>
      <c r="O219"/>
      <c r="AI219" t="s">
        <v>2335</v>
      </c>
      <c r="AO219" t="s">
        <v>1712</v>
      </c>
      <c r="AP219" t="s">
        <v>2332</v>
      </c>
      <c r="AQ219" t="e">
        <f>VLOOKUP(A219,[1]Sheet1!$C$4:$G$51,1,0)</f>
        <v>#N/A</v>
      </c>
      <c r="AR219" t="e">
        <f>VLOOKUP(A219,[1]Sheet1!$C$4:$H$51,1,0)</f>
        <v>#N/A</v>
      </c>
    </row>
    <row r="220" spans="1:44" ht="18" x14ac:dyDescent="0.2">
      <c r="A220" s="270">
        <v>114926</v>
      </c>
      <c r="B220" s="270" t="s">
        <v>1962</v>
      </c>
      <c r="C220" s="270" t="s">
        <v>87</v>
      </c>
      <c r="D220" s="270" t="s">
        <v>235</v>
      </c>
      <c r="E220" s="270"/>
      <c r="F220" s="278"/>
      <c r="G220" s="270"/>
      <c r="H220" s="270"/>
      <c r="I220" t="s">
        <v>2335</v>
      </c>
      <c r="O220"/>
      <c r="AI220" t="s">
        <v>2335</v>
      </c>
      <c r="AO220" t="s">
        <v>1712</v>
      </c>
      <c r="AP220" t="s">
        <v>2332</v>
      </c>
      <c r="AQ220" t="e">
        <f>VLOOKUP(A220,[1]Sheet1!$C$4:$G$51,1,0)</f>
        <v>#N/A</v>
      </c>
      <c r="AR220" t="e">
        <f>VLOOKUP(A220,[1]Sheet1!$C$4:$H$51,1,0)</f>
        <v>#N/A</v>
      </c>
    </row>
    <row r="221" spans="1:44" ht="18" x14ac:dyDescent="0.2">
      <c r="A221" s="278">
        <v>114948</v>
      </c>
      <c r="B221" s="278" t="s">
        <v>2292</v>
      </c>
      <c r="C221" s="278" t="s">
        <v>66</v>
      </c>
      <c r="D221" s="278" t="s">
        <v>2293</v>
      </c>
      <c r="E221" s="278"/>
      <c r="F221" s="278"/>
      <c r="G221" s="270"/>
      <c r="H221" s="270"/>
      <c r="I221" t="s">
        <v>428</v>
      </c>
      <c r="O221"/>
      <c r="AI221" t="s">
        <v>1717</v>
      </c>
      <c r="AO221" t="s">
        <v>1712</v>
      </c>
      <c r="AP221">
        <v>0</v>
      </c>
      <c r="AQ221" t="e">
        <f>VLOOKUP(A221,[1]Sheet1!$C$4:$G$51,1,0)</f>
        <v>#N/A</v>
      </c>
      <c r="AR221" t="e">
        <f>VLOOKUP(A221,[1]Sheet1!$C$4:$H$51,1,0)</f>
        <v>#N/A</v>
      </c>
    </row>
    <row r="222" spans="1:44" ht="18" x14ac:dyDescent="0.2">
      <c r="A222" s="278">
        <v>114970</v>
      </c>
      <c r="B222" s="278" t="s">
        <v>2111</v>
      </c>
      <c r="C222" s="278" t="s">
        <v>79</v>
      </c>
      <c r="D222" s="278" t="s">
        <v>380</v>
      </c>
      <c r="E222" s="278"/>
      <c r="F222" s="278"/>
      <c r="G222" s="270"/>
      <c r="H222" s="270"/>
      <c r="I222" t="s">
        <v>428</v>
      </c>
      <c r="O222"/>
      <c r="AI222" t="s">
        <v>1715</v>
      </c>
      <c r="AO222" t="s">
        <v>1712</v>
      </c>
      <c r="AP222">
        <v>0</v>
      </c>
      <c r="AQ222" t="e">
        <f>VLOOKUP(A222,[1]Sheet1!$C$4:$G$51,1,0)</f>
        <v>#N/A</v>
      </c>
      <c r="AR222" t="e">
        <f>VLOOKUP(A222,[1]Sheet1!$C$4:$H$51,1,0)</f>
        <v>#N/A</v>
      </c>
    </row>
    <row r="223" spans="1:44" ht="18" x14ac:dyDescent="0.2">
      <c r="A223" s="278">
        <v>114987</v>
      </c>
      <c r="B223" s="278" t="s">
        <v>2112</v>
      </c>
      <c r="C223" s="278" t="s">
        <v>2113</v>
      </c>
      <c r="D223" s="278" t="s">
        <v>215</v>
      </c>
      <c r="E223" s="278"/>
      <c r="F223" s="278"/>
      <c r="G223" s="270"/>
      <c r="H223" s="270"/>
      <c r="I223" t="s">
        <v>428</v>
      </c>
      <c r="O223"/>
      <c r="AI223" t="s">
        <v>1715</v>
      </c>
      <c r="AO223" t="s">
        <v>1712</v>
      </c>
      <c r="AP223">
        <v>0</v>
      </c>
      <c r="AQ223" t="e">
        <f>VLOOKUP(A223,[1]Sheet1!$C$4:$G$51,1,0)</f>
        <v>#N/A</v>
      </c>
      <c r="AR223" t="e">
        <f>VLOOKUP(A223,[1]Sheet1!$C$4:$H$51,1,0)</f>
        <v>#N/A</v>
      </c>
    </row>
    <row r="224" spans="1:44" ht="18" x14ac:dyDescent="0.2">
      <c r="A224" s="270">
        <v>114997</v>
      </c>
      <c r="B224" s="270" t="s">
        <v>1914</v>
      </c>
      <c r="C224" s="270" t="s">
        <v>62</v>
      </c>
      <c r="D224" s="270"/>
      <c r="E224" s="270"/>
      <c r="F224" s="278"/>
      <c r="G224" s="270"/>
      <c r="H224" s="270"/>
      <c r="I224" t="s">
        <v>2335</v>
      </c>
      <c r="O224"/>
      <c r="AI224" t="s">
        <v>2335</v>
      </c>
      <c r="AO224" t="s">
        <v>1712</v>
      </c>
      <c r="AP224" t="s">
        <v>2332</v>
      </c>
      <c r="AQ224" t="e">
        <f>VLOOKUP(A224,[1]Sheet1!$C$4:$G$51,1,0)</f>
        <v>#N/A</v>
      </c>
      <c r="AR224" t="e">
        <f>VLOOKUP(A224,[1]Sheet1!$C$4:$H$51,1,0)</f>
        <v>#N/A</v>
      </c>
    </row>
    <row r="225" spans="1:44" ht="18" x14ac:dyDescent="0.2">
      <c r="A225" s="278">
        <v>114998</v>
      </c>
      <c r="B225" s="278" t="s">
        <v>2114</v>
      </c>
      <c r="C225" s="278" t="s">
        <v>129</v>
      </c>
      <c r="D225" s="278" t="s">
        <v>650</v>
      </c>
      <c r="E225" s="278"/>
      <c r="F225" s="278"/>
      <c r="G225" s="270"/>
      <c r="H225" s="270"/>
      <c r="I225" t="s">
        <v>428</v>
      </c>
      <c r="O225"/>
      <c r="AI225" t="s">
        <v>1715</v>
      </c>
      <c r="AO225" t="s">
        <v>1712</v>
      </c>
      <c r="AP225">
        <v>0</v>
      </c>
      <c r="AQ225" t="e">
        <f>VLOOKUP(A225,[1]Sheet1!$C$4:$G$51,1,0)</f>
        <v>#N/A</v>
      </c>
      <c r="AR225" t="e">
        <f>VLOOKUP(A225,[1]Sheet1!$C$4:$H$51,1,0)</f>
        <v>#N/A</v>
      </c>
    </row>
    <row r="226" spans="1:44" ht="18" x14ac:dyDescent="0.2">
      <c r="A226" s="270">
        <v>115015</v>
      </c>
      <c r="B226" s="270" t="s">
        <v>1915</v>
      </c>
      <c r="C226" s="270" t="s">
        <v>414</v>
      </c>
      <c r="D226" s="270"/>
      <c r="E226" s="270"/>
      <c r="F226" s="278"/>
      <c r="G226" s="270"/>
      <c r="H226" s="270"/>
      <c r="I226" t="s">
        <v>2335</v>
      </c>
      <c r="O226"/>
      <c r="AI226" t="s">
        <v>2335</v>
      </c>
      <c r="AO226" t="s">
        <v>1712</v>
      </c>
      <c r="AP226" t="s">
        <v>2332</v>
      </c>
      <c r="AQ226" t="e">
        <f>VLOOKUP(A226,[1]Sheet1!$C$4:$G$51,1,0)</f>
        <v>#N/A</v>
      </c>
      <c r="AR226" t="e">
        <f>VLOOKUP(A226,[1]Sheet1!$C$4:$H$51,1,0)</f>
        <v>#N/A</v>
      </c>
    </row>
    <row r="227" spans="1:44" ht="18" x14ac:dyDescent="0.2">
      <c r="A227" s="278">
        <v>115079</v>
      </c>
      <c r="B227" s="278" t="s">
        <v>2000</v>
      </c>
      <c r="C227" s="278" t="s">
        <v>536</v>
      </c>
      <c r="D227" s="278" t="s">
        <v>270</v>
      </c>
      <c r="E227" s="278"/>
      <c r="F227" s="278"/>
      <c r="G227" s="270"/>
      <c r="H227" s="270"/>
      <c r="I227" t="s">
        <v>428</v>
      </c>
      <c r="O227"/>
      <c r="AI227" t="s">
        <v>1719</v>
      </c>
      <c r="AO227" t="s">
        <v>1712</v>
      </c>
      <c r="AP227">
        <v>0</v>
      </c>
      <c r="AQ227" t="e">
        <f>VLOOKUP(A227,[1]Sheet1!$C$4:$G$51,1,0)</f>
        <v>#N/A</v>
      </c>
      <c r="AR227" t="e">
        <f>VLOOKUP(A227,[1]Sheet1!$C$4:$H$51,1,0)</f>
        <v>#N/A</v>
      </c>
    </row>
    <row r="228" spans="1:44" ht="18" x14ac:dyDescent="0.2">
      <c r="A228" s="278">
        <v>115101</v>
      </c>
      <c r="B228" s="278" t="s">
        <v>2115</v>
      </c>
      <c r="C228" s="278" t="s">
        <v>102</v>
      </c>
      <c r="D228" s="278" t="s">
        <v>284</v>
      </c>
      <c r="E228" s="278"/>
      <c r="F228" s="278"/>
      <c r="G228" s="270"/>
      <c r="H228" s="270"/>
      <c r="I228" t="s">
        <v>428</v>
      </c>
      <c r="O228"/>
      <c r="AI228" t="s">
        <v>1715</v>
      </c>
      <c r="AO228" t="s">
        <v>1712</v>
      </c>
      <c r="AP228">
        <v>0</v>
      </c>
      <c r="AQ228" t="e">
        <f>VLOOKUP(A228,[1]Sheet1!$C$4:$G$51,1,0)</f>
        <v>#N/A</v>
      </c>
      <c r="AR228" t="e">
        <f>VLOOKUP(A228,[1]Sheet1!$C$4:$H$51,1,0)</f>
        <v>#N/A</v>
      </c>
    </row>
    <row r="229" spans="1:44" ht="18" x14ac:dyDescent="0.2">
      <c r="A229" s="270">
        <v>115131</v>
      </c>
      <c r="B229" s="270" t="s">
        <v>1916</v>
      </c>
      <c r="C229" s="270" t="s">
        <v>69</v>
      </c>
      <c r="D229" s="270"/>
      <c r="E229" s="270"/>
      <c r="F229" s="278"/>
      <c r="G229" s="270"/>
      <c r="H229" s="270"/>
      <c r="I229" t="s">
        <v>2335</v>
      </c>
      <c r="O229"/>
      <c r="AI229" t="s">
        <v>2335</v>
      </c>
      <c r="AO229" t="s">
        <v>1712</v>
      </c>
      <c r="AP229" t="s">
        <v>2332</v>
      </c>
      <c r="AQ229" t="e">
        <f>VLOOKUP(A229,[1]Sheet1!$C$4:$G$51,1,0)</f>
        <v>#N/A</v>
      </c>
      <c r="AR229" t="e">
        <f>VLOOKUP(A229,[1]Sheet1!$C$4:$H$51,1,0)</f>
        <v>#N/A</v>
      </c>
    </row>
    <row r="230" spans="1:44" x14ac:dyDescent="0.2">
      <c r="A230">
        <v>115210</v>
      </c>
      <c r="B230" t="s">
        <v>757</v>
      </c>
      <c r="C230" t="s">
        <v>130</v>
      </c>
      <c r="D230" t="s">
        <v>213</v>
      </c>
      <c r="E230" t="s">
        <v>343</v>
      </c>
      <c r="F230" s="230">
        <v>32898</v>
      </c>
      <c r="G230" t="s">
        <v>1602</v>
      </c>
      <c r="H230" t="s">
        <v>344</v>
      </c>
      <c r="I230" t="s">
        <v>428</v>
      </c>
      <c r="K230" t="s">
        <v>345</v>
      </c>
      <c r="L230">
        <v>2008</v>
      </c>
      <c r="M230" t="s">
        <v>327</v>
      </c>
      <c r="N230" t="s">
        <v>327</v>
      </c>
      <c r="O230"/>
      <c r="AG230" t="s">
        <v>1715</v>
      </c>
      <c r="AI230" t="s">
        <v>1715</v>
      </c>
      <c r="AP230">
        <v>0</v>
      </c>
      <c r="AQ230" t="e">
        <f>VLOOKUP(A230,[1]Sheet1!$C$4:$G$51,1,0)</f>
        <v>#N/A</v>
      </c>
      <c r="AR230" t="e">
        <f>VLOOKUP(A230,[1]Sheet1!$C$4:$H$51,1,0)</f>
        <v>#N/A</v>
      </c>
    </row>
    <row r="231" spans="1:44" ht="18" x14ac:dyDescent="0.2">
      <c r="A231" s="278">
        <v>115246</v>
      </c>
      <c r="B231" s="278" t="s">
        <v>2116</v>
      </c>
      <c r="C231" s="278" t="s">
        <v>66</v>
      </c>
      <c r="D231" s="278" t="s">
        <v>451</v>
      </c>
      <c r="E231" s="278"/>
      <c r="F231" s="278"/>
      <c r="G231" s="270"/>
      <c r="H231" s="270"/>
      <c r="I231" t="s">
        <v>428</v>
      </c>
      <c r="O231"/>
      <c r="AI231" t="s">
        <v>1715</v>
      </c>
      <c r="AO231" t="s">
        <v>1712</v>
      </c>
      <c r="AP231">
        <v>0</v>
      </c>
      <c r="AQ231" t="e">
        <f>VLOOKUP(A231,[1]Sheet1!$C$4:$G$51,1,0)</f>
        <v>#N/A</v>
      </c>
      <c r="AR231" t="e">
        <f>VLOOKUP(A231,[1]Sheet1!$C$4:$H$51,1,0)</f>
        <v>#N/A</v>
      </c>
    </row>
    <row r="232" spans="1:44" ht="18" x14ac:dyDescent="0.2">
      <c r="A232" s="278">
        <v>115254</v>
      </c>
      <c r="B232" s="278" t="s">
        <v>2117</v>
      </c>
      <c r="C232" s="278" t="s">
        <v>729</v>
      </c>
      <c r="D232" s="278" t="s">
        <v>219</v>
      </c>
      <c r="E232" s="278"/>
      <c r="F232" s="278"/>
      <c r="G232" s="270"/>
      <c r="H232" s="270"/>
      <c r="I232" t="s">
        <v>428</v>
      </c>
      <c r="O232"/>
      <c r="AI232" t="s">
        <v>1715</v>
      </c>
      <c r="AO232" t="s">
        <v>1712</v>
      </c>
      <c r="AP232">
        <v>0</v>
      </c>
      <c r="AQ232" t="e">
        <f>VLOOKUP(A232,[1]Sheet1!$C$4:$G$51,1,0)</f>
        <v>#N/A</v>
      </c>
      <c r="AR232" t="e">
        <f>VLOOKUP(A232,[1]Sheet1!$C$4:$H$51,1,0)</f>
        <v>#N/A</v>
      </c>
    </row>
    <row r="233" spans="1:44" ht="18" x14ac:dyDescent="0.2">
      <c r="A233" s="278">
        <v>115262</v>
      </c>
      <c r="B233" s="278" t="s">
        <v>2118</v>
      </c>
      <c r="C233" s="278" t="s">
        <v>129</v>
      </c>
      <c r="D233" s="278" t="s">
        <v>283</v>
      </c>
      <c r="E233" s="278"/>
      <c r="F233" s="278"/>
      <c r="G233" s="270"/>
      <c r="H233" s="270"/>
      <c r="I233" t="s">
        <v>428</v>
      </c>
      <c r="O233"/>
      <c r="AI233" t="s">
        <v>1715</v>
      </c>
      <c r="AO233" t="s">
        <v>1712</v>
      </c>
      <c r="AP233">
        <v>0</v>
      </c>
      <c r="AQ233" t="e">
        <f>VLOOKUP(A233,[1]Sheet1!$C$4:$G$51,1,0)</f>
        <v>#N/A</v>
      </c>
      <c r="AR233" t="e">
        <f>VLOOKUP(A233,[1]Sheet1!$C$4:$H$51,1,0)</f>
        <v>#N/A</v>
      </c>
    </row>
    <row r="234" spans="1:44" ht="18" x14ac:dyDescent="0.2">
      <c r="A234" s="270">
        <v>115285</v>
      </c>
      <c r="B234" s="270" t="s">
        <v>1917</v>
      </c>
      <c r="C234" s="270" t="s">
        <v>474</v>
      </c>
      <c r="D234" s="270"/>
      <c r="E234" s="270"/>
      <c r="F234" s="278"/>
      <c r="G234" s="270"/>
      <c r="H234" s="270"/>
      <c r="I234" t="s">
        <v>428</v>
      </c>
      <c r="O234"/>
      <c r="AI234">
        <v>0</v>
      </c>
      <c r="AP234" t="s">
        <v>2332</v>
      </c>
      <c r="AQ234">
        <f>VLOOKUP(A234,[1]Sheet1!$C$4:$G$51,1,0)</f>
        <v>115285</v>
      </c>
      <c r="AR234">
        <f>VLOOKUP(A234,[1]Sheet1!$C$4:$H$51,1,0)</f>
        <v>115285</v>
      </c>
    </row>
    <row r="235" spans="1:44" ht="18" x14ac:dyDescent="0.2">
      <c r="A235" s="278">
        <v>115286</v>
      </c>
      <c r="B235" s="278" t="s">
        <v>2294</v>
      </c>
      <c r="C235" s="278" t="s">
        <v>173</v>
      </c>
      <c r="D235" s="278" t="s">
        <v>235</v>
      </c>
      <c r="E235" s="278"/>
      <c r="F235" s="278"/>
      <c r="G235" s="270"/>
      <c r="H235" s="270"/>
      <c r="I235" t="s">
        <v>428</v>
      </c>
      <c r="O235"/>
      <c r="AI235" t="s">
        <v>1717</v>
      </c>
      <c r="AO235" t="s">
        <v>1712</v>
      </c>
      <c r="AP235">
        <v>0</v>
      </c>
      <c r="AQ235" t="e">
        <f>VLOOKUP(A235,[1]Sheet1!$C$4:$G$51,1,0)</f>
        <v>#N/A</v>
      </c>
      <c r="AR235" t="e">
        <f>VLOOKUP(A235,[1]Sheet1!$C$4:$H$51,1,0)</f>
        <v>#N/A</v>
      </c>
    </row>
    <row r="236" spans="1:44" x14ac:dyDescent="0.2">
      <c r="A236">
        <v>115351</v>
      </c>
      <c r="B236" t="s">
        <v>1312</v>
      </c>
      <c r="C236" t="s">
        <v>86</v>
      </c>
      <c r="D236" t="s">
        <v>200</v>
      </c>
      <c r="E236" t="s">
        <v>1284</v>
      </c>
      <c r="F236" s="230">
        <v>33136</v>
      </c>
      <c r="G236" t="s">
        <v>325</v>
      </c>
      <c r="H236" t="s">
        <v>344</v>
      </c>
      <c r="I236" t="s">
        <v>428</v>
      </c>
      <c r="K236" t="s">
        <v>1567</v>
      </c>
      <c r="L236">
        <v>2008</v>
      </c>
      <c r="M236" t="s">
        <v>325</v>
      </c>
      <c r="N236" t="s">
        <v>325</v>
      </c>
      <c r="O236"/>
      <c r="AG236" t="s">
        <v>1715</v>
      </c>
      <c r="AI236" t="s">
        <v>1715</v>
      </c>
      <c r="AN236" t="s">
        <v>1712</v>
      </c>
      <c r="AO236" t="s">
        <v>1712</v>
      </c>
      <c r="AP236">
        <v>0</v>
      </c>
      <c r="AQ236" t="e">
        <f>VLOOKUP(A236,[1]Sheet1!$C$4:$G$51,1,0)</f>
        <v>#N/A</v>
      </c>
      <c r="AR236" t="e">
        <f>VLOOKUP(A236,[1]Sheet1!$C$4:$H$51,1,0)</f>
        <v>#N/A</v>
      </c>
    </row>
    <row r="237" spans="1:44" ht="18" x14ac:dyDescent="0.2">
      <c r="A237" s="278">
        <v>115426</v>
      </c>
      <c r="B237" s="278" t="s">
        <v>2119</v>
      </c>
      <c r="C237" s="278" t="s">
        <v>106</v>
      </c>
      <c r="D237" s="278" t="s">
        <v>301</v>
      </c>
      <c r="E237" s="278"/>
      <c r="F237" s="278"/>
      <c r="G237" s="270"/>
      <c r="H237" s="270"/>
      <c r="I237" t="s">
        <v>428</v>
      </c>
      <c r="O237"/>
      <c r="AI237" t="s">
        <v>1715</v>
      </c>
      <c r="AO237" t="s">
        <v>1712</v>
      </c>
      <c r="AP237">
        <v>0</v>
      </c>
      <c r="AQ237" t="e">
        <f>VLOOKUP(A237,[1]Sheet1!$C$4:$G$51,1,0)</f>
        <v>#N/A</v>
      </c>
      <c r="AR237" t="e">
        <f>VLOOKUP(A237,[1]Sheet1!$C$4:$H$51,1,0)</f>
        <v>#N/A</v>
      </c>
    </row>
    <row r="238" spans="1:44" ht="18" x14ac:dyDescent="0.2">
      <c r="A238" s="278">
        <v>115431</v>
      </c>
      <c r="B238" s="278" t="s">
        <v>2120</v>
      </c>
      <c r="C238" s="278" t="s">
        <v>647</v>
      </c>
      <c r="D238" s="278" t="s">
        <v>261</v>
      </c>
      <c r="E238" s="278"/>
      <c r="F238" s="278"/>
      <c r="G238" s="270"/>
      <c r="H238" s="270"/>
      <c r="I238" t="s">
        <v>428</v>
      </c>
      <c r="O238"/>
      <c r="AI238" t="s">
        <v>1715</v>
      </c>
      <c r="AO238" t="s">
        <v>1712</v>
      </c>
      <c r="AP238">
        <v>0</v>
      </c>
      <c r="AQ238" t="e">
        <f>VLOOKUP(A238,[1]Sheet1!$C$4:$G$51,1,0)</f>
        <v>#N/A</v>
      </c>
      <c r="AR238" t="e">
        <f>VLOOKUP(A238,[1]Sheet1!$C$4:$H$51,1,0)</f>
        <v>#N/A</v>
      </c>
    </row>
    <row r="239" spans="1:44" ht="18" x14ac:dyDescent="0.2">
      <c r="A239" s="278">
        <v>115552</v>
      </c>
      <c r="B239" s="278" t="s">
        <v>2121</v>
      </c>
      <c r="C239" s="278" t="s">
        <v>122</v>
      </c>
      <c r="D239" s="278" t="s">
        <v>2122</v>
      </c>
      <c r="E239" s="278"/>
      <c r="F239" s="278"/>
      <c r="G239" s="270"/>
      <c r="H239" s="270"/>
      <c r="I239" t="s">
        <v>428</v>
      </c>
      <c r="O239"/>
      <c r="AI239" t="s">
        <v>1715</v>
      </c>
      <c r="AO239" t="s">
        <v>1712</v>
      </c>
      <c r="AP239">
        <v>0</v>
      </c>
      <c r="AQ239" t="e">
        <f>VLOOKUP(A239,[1]Sheet1!$C$4:$G$51,1,0)</f>
        <v>#N/A</v>
      </c>
      <c r="AR239" t="e">
        <f>VLOOKUP(A239,[1]Sheet1!$C$4:$H$51,1,0)</f>
        <v>#N/A</v>
      </c>
    </row>
    <row r="240" spans="1:44" ht="18" x14ac:dyDescent="0.2">
      <c r="A240" s="270">
        <v>115565</v>
      </c>
      <c r="B240" s="270" t="s">
        <v>1918</v>
      </c>
      <c r="C240" s="270" t="s">
        <v>1919</v>
      </c>
      <c r="D240" s="270"/>
      <c r="E240" s="270"/>
      <c r="F240" s="278"/>
      <c r="G240" s="270"/>
      <c r="H240" s="270"/>
      <c r="I240" t="s">
        <v>2335</v>
      </c>
      <c r="O240"/>
      <c r="AI240" t="s">
        <v>2335</v>
      </c>
      <c r="AO240" t="s">
        <v>1712</v>
      </c>
      <c r="AP240" t="s">
        <v>2332</v>
      </c>
      <c r="AQ240" t="e">
        <f>VLOOKUP(A240,[1]Sheet1!$C$4:$G$51,1,0)</f>
        <v>#N/A</v>
      </c>
      <c r="AR240" t="e">
        <f>VLOOKUP(A240,[1]Sheet1!$C$4:$H$51,1,0)</f>
        <v>#N/A</v>
      </c>
    </row>
    <row r="241" spans="1:44" ht="18" x14ac:dyDescent="0.2">
      <c r="A241" s="278">
        <v>115579</v>
      </c>
      <c r="B241" s="278" t="s">
        <v>2123</v>
      </c>
      <c r="C241" s="278" t="s">
        <v>703</v>
      </c>
      <c r="D241" s="278" t="s">
        <v>1333</v>
      </c>
      <c r="E241" s="278"/>
      <c r="F241" s="278"/>
      <c r="G241" s="270"/>
      <c r="H241" s="270"/>
      <c r="I241" t="s">
        <v>428</v>
      </c>
      <c r="O241"/>
      <c r="AI241" t="s">
        <v>1715</v>
      </c>
      <c r="AO241" t="s">
        <v>1712</v>
      </c>
      <c r="AP241">
        <v>0</v>
      </c>
      <c r="AQ241" t="e">
        <f>VLOOKUP(A241,[1]Sheet1!$C$4:$G$51,1,0)</f>
        <v>#N/A</v>
      </c>
      <c r="AR241" t="e">
        <f>VLOOKUP(A241,[1]Sheet1!$C$4:$H$51,1,0)</f>
        <v>#N/A</v>
      </c>
    </row>
    <row r="242" spans="1:44" ht="18" x14ac:dyDescent="0.2">
      <c r="A242" s="270">
        <v>115581</v>
      </c>
      <c r="B242" s="270" t="s">
        <v>1920</v>
      </c>
      <c r="C242" s="270" t="s">
        <v>102</v>
      </c>
      <c r="D242" s="270"/>
      <c r="E242" s="270"/>
      <c r="F242" s="278"/>
      <c r="G242" s="270"/>
      <c r="H242" s="270"/>
      <c r="I242" t="s">
        <v>2335</v>
      </c>
      <c r="O242"/>
      <c r="AI242" t="s">
        <v>2335</v>
      </c>
      <c r="AO242" t="s">
        <v>1712</v>
      </c>
      <c r="AP242" t="s">
        <v>2332</v>
      </c>
      <c r="AQ242" t="e">
        <f>VLOOKUP(A242,[1]Sheet1!$C$4:$G$51,1,0)</f>
        <v>#N/A</v>
      </c>
      <c r="AR242" t="e">
        <f>VLOOKUP(A242,[1]Sheet1!$C$4:$H$51,1,0)</f>
        <v>#N/A</v>
      </c>
    </row>
    <row r="243" spans="1:44" ht="18" x14ac:dyDescent="0.2">
      <c r="A243" s="278">
        <v>115621</v>
      </c>
      <c r="B243" s="278" t="s">
        <v>2295</v>
      </c>
      <c r="C243" s="278" t="s">
        <v>519</v>
      </c>
      <c r="D243" s="278" t="s">
        <v>200</v>
      </c>
      <c r="E243" s="278"/>
      <c r="F243" s="278"/>
      <c r="G243" s="270"/>
      <c r="H243" s="270"/>
      <c r="I243" t="s">
        <v>428</v>
      </c>
      <c r="O243"/>
      <c r="AI243" t="s">
        <v>1717</v>
      </c>
      <c r="AO243" t="s">
        <v>1712</v>
      </c>
      <c r="AP243">
        <v>0</v>
      </c>
      <c r="AQ243" t="e">
        <f>VLOOKUP(A243,[1]Sheet1!$C$4:$G$51,1,0)</f>
        <v>#N/A</v>
      </c>
      <c r="AR243" t="e">
        <f>VLOOKUP(A243,[1]Sheet1!$C$4:$H$51,1,0)</f>
        <v>#N/A</v>
      </c>
    </row>
    <row r="244" spans="1:44" ht="18" x14ac:dyDescent="0.2">
      <c r="A244" s="278">
        <v>115767</v>
      </c>
      <c r="B244" s="278" t="s">
        <v>1987</v>
      </c>
      <c r="C244" s="278" t="s">
        <v>71</v>
      </c>
      <c r="D244" s="278" t="s">
        <v>301</v>
      </c>
      <c r="E244" s="278"/>
      <c r="F244" s="278"/>
      <c r="G244" s="270"/>
      <c r="H244" s="270"/>
      <c r="I244" t="s">
        <v>428</v>
      </c>
      <c r="O244">
        <v>317</v>
      </c>
      <c r="P244" s="230">
        <v>45708</v>
      </c>
      <c r="Q244">
        <v>350000</v>
      </c>
      <c r="AI244" t="s">
        <v>1719</v>
      </c>
      <c r="AP244">
        <v>0</v>
      </c>
      <c r="AQ244" t="e">
        <f>VLOOKUP(A244,[1]Sheet1!$C$4:$G$51,1,0)</f>
        <v>#N/A</v>
      </c>
      <c r="AR244" t="e">
        <f>VLOOKUP(A244,[1]Sheet1!$C$4:$H$51,1,0)</f>
        <v>#N/A</v>
      </c>
    </row>
    <row r="245" spans="1:44" ht="18" x14ac:dyDescent="0.2">
      <c r="A245" s="270">
        <v>115794</v>
      </c>
      <c r="B245" s="270" t="s">
        <v>1921</v>
      </c>
      <c r="C245" s="270" t="s">
        <v>405</v>
      </c>
      <c r="D245" s="270"/>
      <c r="E245" s="270"/>
      <c r="F245" s="278"/>
      <c r="G245" s="270"/>
      <c r="H245" s="270"/>
      <c r="I245" t="s">
        <v>2335</v>
      </c>
      <c r="O245"/>
      <c r="AI245" t="s">
        <v>2335</v>
      </c>
      <c r="AO245" t="s">
        <v>1712</v>
      </c>
      <c r="AP245" t="s">
        <v>2332</v>
      </c>
      <c r="AQ245" t="e">
        <f>VLOOKUP(A245,[1]Sheet1!$C$4:$G$51,1,0)</f>
        <v>#N/A</v>
      </c>
      <c r="AR245" t="e">
        <f>VLOOKUP(A245,[1]Sheet1!$C$4:$H$51,1,0)</f>
        <v>#N/A</v>
      </c>
    </row>
    <row r="246" spans="1:44" ht="18" x14ac:dyDescent="0.2">
      <c r="A246" s="278">
        <v>115823</v>
      </c>
      <c r="B246" s="278" t="s">
        <v>2001</v>
      </c>
      <c r="C246" s="278" t="s">
        <v>2002</v>
      </c>
      <c r="D246" s="278" t="s">
        <v>2003</v>
      </c>
      <c r="E246" s="278"/>
      <c r="F246" s="278"/>
      <c r="G246" s="270"/>
      <c r="H246" s="270"/>
      <c r="I246" t="s">
        <v>428</v>
      </c>
      <c r="O246"/>
      <c r="AI246" t="s">
        <v>1719</v>
      </c>
      <c r="AO246" t="s">
        <v>1712</v>
      </c>
      <c r="AP246">
        <v>0</v>
      </c>
      <c r="AQ246" t="e">
        <f>VLOOKUP(A246,[1]Sheet1!$C$4:$G$51,1,0)</f>
        <v>#N/A</v>
      </c>
      <c r="AR246" t="e">
        <f>VLOOKUP(A246,[1]Sheet1!$C$4:$H$51,1,0)</f>
        <v>#N/A</v>
      </c>
    </row>
    <row r="247" spans="1:44" ht="18" x14ac:dyDescent="0.2">
      <c r="A247" s="278">
        <v>115827</v>
      </c>
      <c r="B247" s="278" t="s">
        <v>2124</v>
      </c>
      <c r="C247" s="278" t="s">
        <v>434</v>
      </c>
      <c r="D247" s="278" t="s">
        <v>219</v>
      </c>
      <c r="E247" s="278"/>
      <c r="F247" s="278"/>
      <c r="G247" s="270"/>
      <c r="H247" s="270"/>
      <c r="I247" t="s">
        <v>428</v>
      </c>
      <c r="O247"/>
      <c r="AI247" t="s">
        <v>1715</v>
      </c>
      <c r="AO247" t="s">
        <v>1712</v>
      </c>
      <c r="AP247">
        <v>0</v>
      </c>
      <c r="AQ247" t="e">
        <f>VLOOKUP(A247,[1]Sheet1!$C$4:$G$51,1,0)</f>
        <v>#N/A</v>
      </c>
      <c r="AR247" t="e">
        <f>VLOOKUP(A247,[1]Sheet1!$C$4:$H$51,1,0)</f>
        <v>#N/A</v>
      </c>
    </row>
    <row r="248" spans="1:44" ht="18" x14ac:dyDescent="0.2">
      <c r="A248" s="278">
        <v>115870</v>
      </c>
      <c r="B248" s="278" t="s">
        <v>722</v>
      </c>
      <c r="C248" s="278" t="s">
        <v>125</v>
      </c>
      <c r="D248" s="278" t="s">
        <v>229</v>
      </c>
      <c r="E248" s="278"/>
      <c r="F248" s="278"/>
      <c r="G248" s="270"/>
      <c r="H248" s="270"/>
      <c r="I248" t="s">
        <v>428</v>
      </c>
      <c r="O248"/>
      <c r="AI248" t="s">
        <v>1715</v>
      </c>
      <c r="AO248" t="s">
        <v>1712</v>
      </c>
      <c r="AP248">
        <v>0</v>
      </c>
      <c r="AQ248" t="e">
        <f>VLOOKUP(A248,[1]Sheet1!$C$4:$G$51,1,0)</f>
        <v>#N/A</v>
      </c>
      <c r="AR248" t="e">
        <f>VLOOKUP(A248,[1]Sheet1!$C$4:$H$51,1,0)</f>
        <v>#N/A</v>
      </c>
    </row>
    <row r="249" spans="1:44" x14ac:dyDescent="0.2">
      <c r="A249">
        <v>115895</v>
      </c>
      <c r="B249" t="s">
        <v>1299</v>
      </c>
      <c r="C249" t="s">
        <v>162</v>
      </c>
      <c r="D249" t="s">
        <v>254</v>
      </c>
      <c r="I249" t="s">
        <v>428</v>
      </c>
      <c r="O249"/>
      <c r="AE249" t="str">
        <f>IFERROR(VLOOKUP(#REF!,[2]Sheet2!#REF!,2,0),"")</f>
        <v/>
      </c>
      <c r="AG249" t="s">
        <v>1718</v>
      </c>
      <c r="AI249" t="s">
        <v>1718</v>
      </c>
      <c r="AL249" t="str">
        <f>IFERROR(VLOOKUP(A249,[2]Sheet2!A$2:C$3613,2,0),"")</f>
        <v>م</v>
      </c>
      <c r="AN249" t="s">
        <v>1712</v>
      </c>
      <c r="AO249" t="s">
        <v>1712</v>
      </c>
      <c r="AP249">
        <v>0</v>
      </c>
      <c r="AQ249" t="e">
        <f>VLOOKUP(A249,[1]Sheet1!$C$4:$G$51,1,0)</f>
        <v>#N/A</v>
      </c>
      <c r="AR249" t="e">
        <f>VLOOKUP(A249,[1]Sheet1!$C$4:$H$51,1,0)</f>
        <v>#N/A</v>
      </c>
    </row>
    <row r="250" spans="1:44" ht="18" x14ac:dyDescent="0.2">
      <c r="A250" s="270">
        <v>115905</v>
      </c>
      <c r="B250" s="270" t="s">
        <v>1922</v>
      </c>
      <c r="C250" s="270" t="s">
        <v>1923</v>
      </c>
      <c r="D250" s="270"/>
      <c r="E250" s="270"/>
      <c r="F250" s="278"/>
      <c r="G250" s="270"/>
      <c r="H250" s="270"/>
      <c r="I250" t="s">
        <v>2335</v>
      </c>
      <c r="O250"/>
      <c r="AI250" t="s">
        <v>2335</v>
      </c>
      <c r="AO250" t="s">
        <v>1712</v>
      </c>
      <c r="AP250" t="s">
        <v>2332</v>
      </c>
      <c r="AQ250" t="e">
        <f>VLOOKUP(A250,[1]Sheet1!$C$4:$G$51,1,0)</f>
        <v>#N/A</v>
      </c>
      <c r="AR250" t="e">
        <f>VLOOKUP(A250,[1]Sheet1!$C$4:$H$51,1,0)</f>
        <v>#N/A</v>
      </c>
    </row>
    <row r="251" spans="1:44" ht="18" x14ac:dyDescent="0.2">
      <c r="A251" s="278">
        <v>115935</v>
      </c>
      <c r="B251" s="278" t="s">
        <v>2125</v>
      </c>
      <c r="C251" s="278" t="s">
        <v>484</v>
      </c>
      <c r="D251" s="278" t="s">
        <v>234</v>
      </c>
      <c r="E251" s="278"/>
      <c r="F251" s="278"/>
      <c r="G251" s="270"/>
      <c r="H251" s="270"/>
      <c r="I251" t="s">
        <v>428</v>
      </c>
      <c r="O251"/>
      <c r="AI251" t="s">
        <v>1715</v>
      </c>
      <c r="AO251" t="s">
        <v>1712</v>
      </c>
      <c r="AP251">
        <v>0</v>
      </c>
      <c r="AQ251" t="e">
        <f>VLOOKUP(A251,[1]Sheet1!$C$4:$G$51,1,0)</f>
        <v>#N/A</v>
      </c>
      <c r="AR251" t="e">
        <f>VLOOKUP(A251,[1]Sheet1!$C$4:$H$51,1,0)</f>
        <v>#N/A</v>
      </c>
    </row>
    <row r="252" spans="1:44" ht="18" x14ac:dyDescent="0.2">
      <c r="A252" s="278">
        <v>115946</v>
      </c>
      <c r="B252" s="278" t="s">
        <v>2215</v>
      </c>
      <c r="C252" s="278" t="s">
        <v>116</v>
      </c>
      <c r="D252" s="278" t="s">
        <v>207</v>
      </c>
      <c r="E252" s="278"/>
      <c r="F252" s="278"/>
      <c r="G252" s="270"/>
      <c r="H252" s="270"/>
      <c r="I252" t="s">
        <v>428</v>
      </c>
      <c r="O252"/>
      <c r="AI252" t="s">
        <v>1716</v>
      </c>
      <c r="AO252" t="s">
        <v>1712</v>
      </c>
      <c r="AP252">
        <v>0</v>
      </c>
      <c r="AQ252" t="e">
        <f>VLOOKUP(A252,[1]Sheet1!$C$4:$G$51,1,0)</f>
        <v>#N/A</v>
      </c>
      <c r="AR252" t="e">
        <f>VLOOKUP(A252,[1]Sheet1!$C$4:$H$51,1,0)</f>
        <v>#N/A</v>
      </c>
    </row>
    <row r="253" spans="1:44" ht="18" x14ac:dyDescent="0.2">
      <c r="A253" s="278">
        <v>115960</v>
      </c>
      <c r="B253" s="278" t="s">
        <v>2004</v>
      </c>
      <c r="C253" s="278" t="s">
        <v>68</v>
      </c>
      <c r="D253" s="278" t="s">
        <v>279</v>
      </c>
      <c r="E253" s="278"/>
      <c r="F253" s="278"/>
      <c r="G253" s="270"/>
      <c r="H253" s="270"/>
      <c r="I253" t="s">
        <v>428</v>
      </c>
      <c r="O253"/>
      <c r="AI253" t="s">
        <v>1719</v>
      </c>
      <c r="AO253" t="s">
        <v>1712</v>
      </c>
      <c r="AP253">
        <v>0</v>
      </c>
      <c r="AQ253" t="e">
        <f>VLOOKUP(A253,[1]Sheet1!$C$4:$G$51,1,0)</f>
        <v>#N/A</v>
      </c>
      <c r="AR253" t="e">
        <f>VLOOKUP(A253,[1]Sheet1!$C$4:$H$51,1,0)</f>
        <v>#N/A</v>
      </c>
    </row>
    <row r="254" spans="1:44" ht="18" x14ac:dyDescent="0.2">
      <c r="A254" s="270">
        <v>115972</v>
      </c>
      <c r="B254" s="270" t="s">
        <v>1963</v>
      </c>
      <c r="C254" s="270" t="s">
        <v>60</v>
      </c>
      <c r="D254" s="270" t="s">
        <v>235</v>
      </c>
      <c r="E254" s="270"/>
      <c r="F254" s="278"/>
      <c r="G254" s="270"/>
      <c r="H254" s="270"/>
      <c r="I254" t="s">
        <v>2335</v>
      </c>
      <c r="O254"/>
      <c r="AI254" t="s">
        <v>2335</v>
      </c>
      <c r="AO254" t="s">
        <v>1712</v>
      </c>
      <c r="AP254" t="s">
        <v>2332</v>
      </c>
      <c r="AQ254" t="e">
        <f>VLOOKUP(A254,[1]Sheet1!$C$4:$G$51,1,0)</f>
        <v>#N/A</v>
      </c>
      <c r="AR254" t="e">
        <f>VLOOKUP(A254,[1]Sheet1!$C$4:$H$51,1,0)</f>
        <v>#N/A</v>
      </c>
    </row>
    <row r="255" spans="1:44" ht="18" x14ac:dyDescent="0.2">
      <c r="A255" s="278">
        <v>115985</v>
      </c>
      <c r="B255" s="278" t="s">
        <v>2126</v>
      </c>
      <c r="C255" s="278" t="s">
        <v>376</v>
      </c>
      <c r="D255" s="278" t="s">
        <v>2127</v>
      </c>
      <c r="E255" s="278"/>
      <c r="F255" s="278"/>
      <c r="G255" s="270"/>
      <c r="H255" s="270"/>
      <c r="I255" t="s">
        <v>428</v>
      </c>
      <c r="O255"/>
      <c r="AI255" t="s">
        <v>1715</v>
      </c>
      <c r="AO255" t="s">
        <v>1712</v>
      </c>
      <c r="AP255">
        <v>0</v>
      </c>
      <c r="AQ255" t="e">
        <f>VLOOKUP(A255,[1]Sheet1!$C$4:$G$51,1,0)</f>
        <v>#N/A</v>
      </c>
      <c r="AR255" t="e">
        <f>VLOOKUP(A255,[1]Sheet1!$C$4:$H$51,1,0)</f>
        <v>#N/A</v>
      </c>
    </row>
    <row r="256" spans="1:44" ht="18" x14ac:dyDescent="0.2">
      <c r="A256" s="278">
        <v>116034</v>
      </c>
      <c r="B256" s="278" t="s">
        <v>2216</v>
      </c>
      <c r="C256" s="278" t="s">
        <v>764</v>
      </c>
      <c r="D256" s="278" t="s">
        <v>254</v>
      </c>
      <c r="E256" s="278"/>
      <c r="F256" s="278"/>
      <c r="G256" s="270"/>
      <c r="H256" s="270"/>
      <c r="I256" t="s">
        <v>428</v>
      </c>
      <c r="O256"/>
      <c r="AI256" t="s">
        <v>1716</v>
      </c>
      <c r="AO256" t="s">
        <v>1712</v>
      </c>
      <c r="AP256">
        <v>0</v>
      </c>
      <c r="AQ256" t="e">
        <f>VLOOKUP(A256,[1]Sheet1!$C$4:$G$51,1,0)</f>
        <v>#N/A</v>
      </c>
      <c r="AR256" t="e">
        <f>VLOOKUP(A256,[1]Sheet1!$C$4:$H$51,1,0)</f>
        <v>#N/A</v>
      </c>
    </row>
    <row r="257" spans="1:44" ht="18" x14ac:dyDescent="0.2">
      <c r="A257" s="278">
        <v>116068</v>
      </c>
      <c r="B257" s="278" t="s">
        <v>2128</v>
      </c>
      <c r="C257" s="278" t="s">
        <v>158</v>
      </c>
      <c r="D257" s="278" t="s">
        <v>208</v>
      </c>
      <c r="E257" s="278"/>
      <c r="F257" s="278"/>
      <c r="G257" s="270"/>
      <c r="H257" s="270"/>
      <c r="I257" t="s">
        <v>428</v>
      </c>
      <c r="O257"/>
      <c r="AI257" t="s">
        <v>1715</v>
      </c>
      <c r="AO257" t="s">
        <v>1712</v>
      </c>
      <c r="AP257">
        <v>0</v>
      </c>
      <c r="AQ257" t="e">
        <f>VLOOKUP(A257,[1]Sheet1!$C$4:$G$51,1,0)</f>
        <v>#N/A</v>
      </c>
      <c r="AR257" t="e">
        <f>VLOOKUP(A257,[1]Sheet1!$C$4:$H$51,1,0)</f>
        <v>#N/A</v>
      </c>
    </row>
    <row r="258" spans="1:44" ht="18" x14ac:dyDescent="0.2">
      <c r="A258" s="270">
        <v>116100</v>
      </c>
      <c r="B258" s="270" t="s">
        <v>1924</v>
      </c>
      <c r="C258" s="270" t="s">
        <v>69</v>
      </c>
      <c r="D258" s="270"/>
      <c r="E258" s="270"/>
      <c r="F258" s="278"/>
      <c r="G258" s="270"/>
      <c r="H258" s="270"/>
      <c r="I258" t="s">
        <v>2335</v>
      </c>
      <c r="O258"/>
      <c r="AI258" t="s">
        <v>2335</v>
      </c>
      <c r="AO258" t="s">
        <v>1712</v>
      </c>
      <c r="AP258" t="s">
        <v>2332</v>
      </c>
      <c r="AQ258" t="e">
        <f>VLOOKUP(A258,[1]Sheet1!$C$4:$G$51,1,0)</f>
        <v>#N/A</v>
      </c>
      <c r="AR258" t="e">
        <f>VLOOKUP(A258,[1]Sheet1!$C$4:$H$51,1,0)</f>
        <v>#N/A</v>
      </c>
    </row>
    <row r="259" spans="1:44" x14ac:dyDescent="0.2">
      <c r="A259">
        <v>116133</v>
      </c>
      <c r="B259" t="s">
        <v>1815</v>
      </c>
      <c r="C259" t="s">
        <v>1816</v>
      </c>
      <c r="D259" t="s">
        <v>283</v>
      </c>
      <c r="E259" t="s">
        <v>1284</v>
      </c>
      <c r="F259" s="230">
        <v>30385</v>
      </c>
      <c r="G259" t="s">
        <v>325</v>
      </c>
      <c r="H259" t="s">
        <v>344</v>
      </c>
      <c r="I259" t="s">
        <v>428</v>
      </c>
      <c r="K259">
        <v>0</v>
      </c>
      <c r="L259">
        <v>0</v>
      </c>
      <c r="M259">
        <v>0</v>
      </c>
      <c r="N259" t="s">
        <v>325</v>
      </c>
      <c r="O259"/>
      <c r="AE259" t="str">
        <f>IFERROR(VLOOKUP(#REF!,[2]Sheet2!#REF!,2,0),"")</f>
        <v/>
      </c>
      <c r="AG259" t="s">
        <v>1715</v>
      </c>
      <c r="AI259" t="s">
        <v>1715</v>
      </c>
      <c r="AL259" t="str">
        <f>IFERROR(VLOOKUP(A259,[2]Sheet2!A$2:C$3613,2,0),"")</f>
        <v/>
      </c>
      <c r="AN259" t="s">
        <v>1712</v>
      </c>
      <c r="AO259" t="s">
        <v>1712</v>
      </c>
      <c r="AP259">
        <v>0</v>
      </c>
      <c r="AQ259" t="e">
        <f>VLOOKUP(A259,[1]Sheet1!$C$4:$G$51,1,0)</f>
        <v>#N/A</v>
      </c>
      <c r="AR259" t="e">
        <f>VLOOKUP(A259,[1]Sheet1!$C$4:$H$51,1,0)</f>
        <v>#N/A</v>
      </c>
    </row>
    <row r="260" spans="1:44" ht="18" x14ac:dyDescent="0.2">
      <c r="A260" s="270">
        <v>116154</v>
      </c>
      <c r="B260" s="270" t="s">
        <v>1925</v>
      </c>
      <c r="C260" s="270" t="s">
        <v>121</v>
      </c>
      <c r="D260" s="270"/>
      <c r="E260" s="270"/>
      <c r="F260" s="278"/>
      <c r="G260" s="270"/>
      <c r="H260" s="270"/>
      <c r="I260" t="s">
        <v>2335</v>
      </c>
      <c r="O260"/>
      <c r="AI260" t="s">
        <v>2335</v>
      </c>
      <c r="AO260" t="s">
        <v>1712</v>
      </c>
      <c r="AP260" t="s">
        <v>2332</v>
      </c>
      <c r="AQ260" t="e">
        <f>VLOOKUP(A260,[1]Sheet1!$C$4:$G$51,1,0)</f>
        <v>#N/A</v>
      </c>
      <c r="AR260" t="e">
        <f>VLOOKUP(A260,[1]Sheet1!$C$4:$H$51,1,0)</f>
        <v>#N/A</v>
      </c>
    </row>
    <row r="261" spans="1:44" x14ac:dyDescent="0.2">
      <c r="A261">
        <v>116253</v>
      </c>
      <c r="B261" t="s">
        <v>780</v>
      </c>
      <c r="C261" t="s">
        <v>673</v>
      </c>
      <c r="D261" t="s">
        <v>709</v>
      </c>
      <c r="E261" t="s">
        <v>342</v>
      </c>
      <c r="F261" s="230">
        <v>31710</v>
      </c>
      <c r="G261" t="s">
        <v>1634</v>
      </c>
      <c r="H261" t="s">
        <v>344</v>
      </c>
      <c r="I261" t="s">
        <v>431</v>
      </c>
      <c r="K261" t="s">
        <v>345</v>
      </c>
      <c r="L261">
        <v>2008</v>
      </c>
      <c r="O261"/>
      <c r="AG261" t="s">
        <v>1716</v>
      </c>
      <c r="AI261" t="s">
        <v>1716</v>
      </c>
      <c r="AP261">
        <v>0</v>
      </c>
      <c r="AQ261" t="e">
        <f>VLOOKUP(A261,[1]Sheet1!$C$4:$G$51,1,0)</f>
        <v>#N/A</v>
      </c>
      <c r="AR261" t="e">
        <f>VLOOKUP(A261,[1]Sheet1!$C$4:$H$51,1,0)</f>
        <v>#N/A</v>
      </c>
    </row>
    <row r="262" spans="1:44" ht="18" x14ac:dyDescent="0.2">
      <c r="A262" s="270">
        <v>116327</v>
      </c>
      <c r="B262" s="270" t="s">
        <v>1926</v>
      </c>
      <c r="C262" s="270" t="s">
        <v>162</v>
      </c>
      <c r="D262" s="270"/>
      <c r="E262" s="270"/>
      <c r="F262" s="278"/>
      <c r="G262" s="270"/>
      <c r="H262" s="270"/>
      <c r="I262" t="s">
        <v>2335</v>
      </c>
      <c r="O262"/>
      <c r="AI262" t="s">
        <v>2335</v>
      </c>
      <c r="AO262" t="s">
        <v>1712</v>
      </c>
      <c r="AP262" t="s">
        <v>2332</v>
      </c>
      <c r="AQ262" t="e">
        <f>VLOOKUP(A262,[1]Sheet1!$C$4:$G$51,1,0)</f>
        <v>#N/A</v>
      </c>
      <c r="AR262" t="e">
        <f>VLOOKUP(A262,[1]Sheet1!$C$4:$H$51,1,0)</f>
        <v>#N/A</v>
      </c>
    </row>
    <row r="263" spans="1:44" x14ac:dyDescent="0.2">
      <c r="A263">
        <v>116406</v>
      </c>
      <c r="B263" t="s">
        <v>756</v>
      </c>
      <c r="C263" t="s">
        <v>113</v>
      </c>
      <c r="D263" t="s">
        <v>235</v>
      </c>
      <c r="E263" t="s">
        <v>342</v>
      </c>
      <c r="F263" s="230">
        <v>33630</v>
      </c>
      <c r="G263">
        <v>33630</v>
      </c>
      <c r="H263" t="s">
        <v>344</v>
      </c>
      <c r="I263" t="s">
        <v>428</v>
      </c>
      <c r="K263" t="s">
        <v>345</v>
      </c>
      <c r="L263">
        <v>2011</v>
      </c>
      <c r="M263" t="s">
        <v>325</v>
      </c>
      <c r="N263" t="s">
        <v>325</v>
      </c>
      <c r="O263"/>
      <c r="AG263" t="s">
        <v>1715</v>
      </c>
      <c r="AI263" t="s">
        <v>1715</v>
      </c>
      <c r="AP263">
        <v>0</v>
      </c>
      <c r="AQ263" t="e">
        <f>VLOOKUP(A263,[1]Sheet1!$C$4:$G$51,1,0)</f>
        <v>#N/A</v>
      </c>
      <c r="AR263" t="e">
        <f>VLOOKUP(A263,[1]Sheet1!$C$4:$H$51,1,0)</f>
        <v>#N/A</v>
      </c>
    </row>
    <row r="264" spans="1:44" ht="18" x14ac:dyDescent="0.2">
      <c r="A264" s="278">
        <v>116414</v>
      </c>
      <c r="B264" s="278" t="s">
        <v>2129</v>
      </c>
      <c r="C264" s="278" t="s">
        <v>755</v>
      </c>
      <c r="D264" s="278" t="s">
        <v>249</v>
      </c>
      <c r="E264" s="278"/>
      <c r="F264" s="278"/>
      <c r="G264" s="270"/>
      <c r="H264" s="270"/>
      <c r="I264" t="s">
        <v>428</v>
      </c>
      <c r="O264"/>
      <c r="AI264" t="s">
        <v>1715</v>
      </c>
      <c r="AO264" t="s">
        <v>1712</v>
      </c>
      <c r="AP264">
        <v>0</v>
      </c>
      <c r="AQ264" t="e">
        <f>VLOOKUP(A264,[1]Sheet1!$C$4:$G$51,1,0)</f>
        <v>#N/A</v>
      </c>
      <c r="AR264" t="e">
        <f>VLOOKUP(A264,[1]Sheet1!$C$4:$H$51,1,0)</f>
        <v>#N/A</v>
      </c>
    </row>
    <row r="265" spans="1:44" ht="18" x14ac:dyDescent="0.2">
      <c r="A265" s="278">
        <v>116438</v>
      </c>
      <c r="B265" s="278" t="s">
        <v>1202</v>
      </c>
      <c r="C265" s="278" t="s">
        <v>99</v>
      </c>
      <c r="D265" s="278" t="s">
        <v>1203</v>
      </c>
      <c r="E265" s="278"/>
      <c r="F265" s="278"/>
      <c r="G265" s="270"/>
      <c r="H265" s="270"/>
      <c r="I265" t="s">
        <v>428</v>
      </c>
      <c r="O265"/>
      <c r="AI265" t="s">
        <v>1720</v>
      </c>
      <c r="AO265" t="s">
        <v>1712</v>
      </c>
      <c r="AP265">
        <v>0</v>
      </c>
      <c r="AQ265" t="e">
        <f>VLOOKUP(A265,[1]Sheet1!$C$4:$G$51,1,0)</f>
        <v>#N/A</v>
      </c>
      <c r="AR265" t="e">
        <f>VLOOKUP(A265,[1]Sheet1!$C$4:$H$51,1,0)</f>
        <v>#N/A</v>
      </c>
    </row>
    <row r="266" spans="1:44" ht="18" x14ac:dyDescent="0.2">
      <c r="A266" s="278">
        <v>116476</v>
      </c>
      <c r="B266" s="278" t="s">
        <v>2130</v>
      </c>
      <c r="C266" s="278" t="s">
        <v>62</v>
      </c>
      <c r="D266" s="278" t="s">
        <v>2049</v>
      </c>
      <c r="E266" s="278"/>
      <c r="F266" s="278"/>
      <c r="G266" s="270"/>
      <c r="H266" s="270"/>
      <c r="I266" t="s">
        <v>428</v>
      </c>
      <c r="O266"/>
      <c r="AI266" t="s">
        <v>1715</v>
      </c>
      <c r="AO266" t="s">
        <v>1712</v>
      </c>
      <c r="AP266">
        <v>0</v>
      </c>
      <c r="AQ266" t="e">
        <f>VLOOKUP(A266,[1]Sheet1!$C$4:$G$51,1,0)</f>
        <v>#N/A</v>
      </c>
      <c r="AR266" t="e">
        <f>VLOOKUP(A266,[1]Sheet1!$C$4:$H$51,1,0)</f>
        <v>#N/A</v>
      </c>
    </row>
    <row r="267" spans="1:44" ht="18" x14ac:dyDescent="0.2">
      <c r="A267" s="278">
        <v>116540</v>
      </c>
      <c r="B267" s="278" t="s">
        <v>2005</v>
      </c>
      <c r="C267" s="278" t="s">
        <v>872</v>
      </c>
      <c r="D267" s="278" t="s">
        <v>388</v>
      </c>
      <c r="E267" s="278"/>
      <c r="F267" s="278"/>
      <c r="G267" s="270"/>
      <c r="H267" s="270"/>
      <c r="I267" t="s">
        <v>428</v>
      </c>
      <c r="O267"/>
      <c r="AI267" t="s">
        <v>1719</v>
      </c>
      <c r="AO267" t="s">
        <v>1712</v>
      </c>
      <c r="AP267">
        <v>0</v>
      </c>
      <c r="AQ267" t="e">
        <f>VLOOKUP(A267,[1]Sheet1!$C$4:$G$51,1,0)</f>
        <v>#N/A</v>
      </c>
      <c r="AR267" t="e">
        <f>VLOOKUP(A267,[1]Sheet1!$C$4:$H$51,1,0)</f>
        <v>#N/A</v>
      </c>
    </row>
    <row r="268" spans="1:44" ht="18" x14ac:dyDescent="0.2">
      <c r="A268" s="270">
        <v>116547</v>
      </c>
      <c r="B268" s="270" t="s">
        <v>1927</v>
      </c>
      <c r="C268" s="270" t="s">
        <v>61</v>
      </c>
      <c r="D268" s="270"/>
      <c r="E268" s="270"/>
      <c r="F268" s="278"/>
      <c r="G268" s="270"/>
      <c r="H268" s="270"/>
      <c r="I268" t="s">
        <v>2335</v>
      </c>
      <c r="O268"/>
      <c r="AI268" t="s">
        <v>2335</v>
      </c>
      <c r="AO268" t="s">
        <v>1712</v>
      </c>
      <c r="AP268" t="s">
        <v>2332</v>
      </c>
      <c r="AQ268" t="e">
        <f>VLOOKUP(A268,[1]Sheet1!$C$4:$G$51,1,0)</f>
        <v>#N/A</v>
      </c>
      <c r="AR268" t="e">
        <f>VLOOKUP(A268,[1]Sheet1!$C$4:$H$51,1,0)</f>
        <v>#N/A</v>
      </c>
    </row>
    <row r="269" spans="1:44" ht="18" x14ac:dyDescent="0.2">
      <c r="A269" s="278">
        <v>116556</v>
      </c>
      <c r="B269" s="278" t="s">
        <v>2131</v>
      </c>
      <c r="C269" s="278" t="s">
        <v>2132</v>
      </c>
      <c r="D269" s="278" t="s">
        <v>226</v>
      </c>
      <c r="E269" s="278"/>
      <c r="F269" s="278"/>
      <c r="G269" s="270"/>
      <c r="H269" s="270"/>
      <c r="I269" t="s">
        <v>428</v>
      </c>
      <c r="O269"/>
      <c r="AI269" t="s">
        <v>1715</v>
      </c>
      <c r="AO269" t="s">
        <v>1712</v>
      </c>
      <c r="AP269">
        <v>0</v>
      </c>
      <c r="AQ269" t="e">
        <f>VLOOKUP(A269,[1]Sheet1!$C$4:$G$51,1,0)</f>
        <v>#N/A</v>
      </c>
      <c r="AR269" t="e">
        <f>VLOOKUP(A269,[1]Sheet1!$C$4:$H$51,1,0)</f>
        <v>#N/A</v>
      </c>
    </row>
    <row r="270" spans="1:44" ht="18" x14ac:dyDescent="0.2">
      <c r="A270" s="270">
        <v>116562</v>
      </c>
      <c r="B270" s="270" t="s">
        <v>1928</v>
      </c>
      <c r="C270" s="270" t="s">
        <v>1929</v>
      </c>
      <c r="D270" s="270"/>
      <c r="E270" s="270"/>
      <c r="F270" s="278"/>
      <c r="G270" s="270"/>
      <c r="H270" s="270"/>
      <c r="I270" t="s">
        <v>2335</v>
      </c>
      <c r="O270"/>
      <c r="AI270" t="s">
        <v>2335</v>
      </c>
      <c r="AO270" t="s">
        <v>1712</v>
      </c>
      <c r="AP270" t="s">
        <v>2332</v>
      </c>
      <c r="AQ270" t="e">
        <f>VLOOKUP(A270,[1]Sheet1!$C$4:$G$51,1,0)</f>
        <v>#N/A</v>
      </c>
      <c r="AR270" t="e">
        <f>VLOOKUP(A270,[1]Sheet1!$C$4:$H$51,1,0)</f>
        <v>#N/A</v>
      </c>
    </row>
    <row r="271" spans="1:44" ht="18" x14ac:dyDescent="0.2">
      <c r="A271" s="278">
        <v>116584</v>
      </c>
      <c r="B271" s="278" t="s">
        <v>2006</v>
      </c>
      <c r="C271" s="278" t="s">
        <v>704</v>
      </c>
      <c r="D271" s="278" t="s">
        <v>235</v>
      </c>
      <c r="E271" s="278"/>
      <c r="F271" s="278"/>
      <c r="G271" s="270"/>
      <c r="H271" s="270"/>
      <c r="I271" t="s">
        <v>428</v>
      </c>
      <c r="O271"/>
      <c r="AI271" t="s">
        <v>1719</v>
      </c>
      <c r="AO271" t="s">
        <v>1712</v>
      </c>
      <c r="AP271">
        <v>0</v>
      </c>
      <c r="AQ271" t="e">
        <f>VLOOKUP(A271,[1]Sheet1!$C$4:$G$51,1,0)</f>
        <v>#N/A</v>
      </c>
      <c r="AR271" t="e">
        <f>VLOOKUP(A271,[1]Sheet1!$C$4:$H$51,1,0)</f>
        <v>#N/A</v>
      </c>
    </row>
    <row r="272" spans="1:44" x14ac:dyDescent="0.2">
      <c r="A272">
        <v>116609</v>
      </c>
      <c r="B272" t="s">
        <v>1513</v>
      </c>
      <c r="C272" t="s">
        <v>151</v>
      </c>
      <c r="D272" t="s">
        <v>110</v>
      </c>
      <c r="E272" t="s">
        <v>1284</v>
      </c>
      <c r="F272" s="230">
        <v>33372</v>
      </c>
      <c r="G272" t="s">
        <v>325</v>
      </c>
      <c r="H272" t="s">
        <v>344</v>
      </c>
      <c r="I272" t="s">
        <v>428</v>
      </c>
      <c r="K272" t="s">
        <v>1567</v>
      </c>
      <c r="L272">
        <v>2011</v>
      </c>
      <c r="M272" t="s">
        <v>325</v>
      </c>
      <c r="N272" t="s">
        <v>325</v>
      </c>
      <c r="O272"/>
      <c r="AG272" t="s">
        <v>1715</v>
      </c>
      <c r="AI272" t="s">
        <v>1715</v>
      </c>
      <c r="AO272" t="s">
        <v>1712</v>
      </c>
      <c r="AP272">
        <v>0</v>
      </c>
      <c r="AQ272" t="e">
        <f>VLOOKUP(A272,[1]Sheet1!$C$4:$G$51,1,0)</f>
        <v>#N/A</v>
      </c>
      <c r="AR272" t="e">
        <f>VLOOKUP(A272,[1]Sheet1!$C$4:$H$51,1,0)</f>
        <v>#N/A</v>
      </c>
    </row>
    <row r="273" spans="1:44" x14ac:dyDescent="0.2">
      <c r="A273">
        <v>116623</v>
      </c>
      <c r="B273" t="s">
        <v>1077</v>
      </c>
      <c r="C273" t="s">
        <v>69</v>
      </c>
      <c r="D273" t="s">
        <v>219</v>
      </c>
      <c r="E273" t="s">
        <v>1284</v>
      </c>
      <c r="F273" s="230">
        <v>31125</v>
      </c>
      <c r="G273" t="s">
        <v>1635</v>
      </c>
      <c r="H273" t="s">
        <v>344</v>
      </c>
      <c r="I273" t="s">
        <v>428</v>
      </c>
      <c r="K273" t="s">
        <v>326</v>
      </c>
      <c r="L273">
        <v>2005</v>
      </c>
      <c r="M273" t="s">
        <v>338</v>
      </c>
      <c r="N273" t="s">
        <v>333</v>
      </c>
      <c r="O273"/>
      <c r="AG273" t="s">
        <v>576</v>
      </c>
      <c r="AI273" t="s">
        <v>576</v>
      </c>
      <c r="AO273" t="s">
        <v>1712</v>
      </c>
      <c r="AP273">
        <v>0</v>
      </c>
      <c r="AQ273" t="e">
        <f>VLOOKUP(A273,[1]Sheet1!$C$4:$G$51,1,0)</f>
        <v>#N/A</v>
      </c>
      <c r="AR273" t="e">
        <f>VLOOKUP(A273,[1]Sheet1!$C$4:$H$51,1,0)</f>
        <v>#N/A</v>
      </c>
    </row>
    <row r="274" spans="1:44" ht="18" x14ac:dyDescent="0.2">
      <c r="A274" s="278">
        <v>116679</v>
      </c>
      <c r="B274" s="278" t="s">
        <v>2253</v>
      </c>
      <c r="C274" s="278" t="s">
        <v>61</v>
      </c>
      <c r="D274" s="278" t="s">
        <v>676</v>
      </c>
      <c r="E274" s="278"/>
      <c r="F274" s="278"/>
      <c r="G274" s="270"/>
      <c r="H274" s="270"/>
      <c r="I274" t="s">
        <v>428</v>
      </c>
      <c r="O274"/>
      <c r="AI274" t="s">
        <v>1720</v>
      </c>
      <c r="AO274" t="s">
        <v>1712</v>
      </c>
      <c r="AP274">
        <v>0</v>
      </c>
      <c r="AQ274" t="e">
        <f>VLOOKUP(A274,[1]Sheet1!$C$4:$G$51,1,0)</f>
        <v>#N/A</v>
      </c>
      <c r="AR274" t="e">
        <f>VLOOKUP(A274,[1]Sheet1!$C$4:$H$51,1,0)</f>
        <v>#N/A</v>
      </c>
    </row>
    <row r="275" spans="1:44" ht="18" x14ac:dyDescent="0.2">
      <c r="A275" s="270">
        <v>116757</v>
      </c>
      <c r="B275" s="270" t="s">
        <v>1930</v>
      </c>
      <c r="C275" s="270" t="s">
        <v>86</v>
      </c>
      <c r="D275" s="270"/>
      <c r="E275" s="270"/>
      <c r="F275" s="278"/>
      <c r="G275" s="270"/>
      <c r="H275" s="270"/>
      <c r="I275" t="s">
        <v>2335</v>
      </c>
      <c r="O275"/>
      <c r="AI275" t="s">
        <v>2335</v>
      </c>
      <c r="AO275" t="s">
        <v>1712</v>
      </c>
      <c r="AP275" t="s">
        <v>2332</v>
      </c>
      <c r="AQ275" t="e">
        <f>VLOOKUP(A275,[1]Sheet1!$C$4:$G$51,1,0)</f>
        <v>#N/A</v>
      </c>
      <c r="AR275" t="e">
        <f>VLOOKUP(A275,[1]Sheet1!$C$4:$H$51,1,0)</f>
        <v>#N/A</v>
      </c>
    </row>
    <row r="276" spans="1:44" x14ac:dyDescent="0.2">
      <c r="A276">
        <v>116782</v>
      </c>
      <c r="B276" t="s">
        <v>1352</v>
      </c>
      <c r="C276" t="s">
        <v>69</v>
      </c>
      <c r="D276" t="s">
        <v>278</v>
      </c>
      <c r="E276" t="s">
        <v>342</v>
      </c>
      <c r="F276" s="230">
        <v>28871</v>
      </c>
      <c r="G276" t="s">
        <v>1784</v>
      </c>
      <c r="H276" t="s">
        <v>344</v>
      </c>
      <c r="I276" t="s">
        <v>428</v>
      </c>
      <c r="K276" t="s">
        <v>326</v>
      </c>
      <c r="L276">
        <v>1998</v>
      </c>
      <c r="M276" t="s">
        <v>325</v>
      </c>
      <c r="N276" t="s">
        <v>331</v>
      </c>
      <c r="O276"/>
      <c r="AG276" t="s">
        <v>1716</v>
      </c>
      <c r="AI276" t="s">
        <v>1716</v>
      </c>
      <c r="AM276" t="str">
        <f>IFERROR(VLOOKUP(A277,[2]Sheet2!A$2:C$3613,3,0),"")</f>
        <v/>
      </c>
      <c r="AN276" t="s">
        <v>1712</v>
      </c>
      <c r="AO276" t="s">
        <v>1712</v>
      </c>
      <c r="AP276">
        <v>0</v>
      </c>
      <c r="AQ276" t="e">
        <f>VLOOKUP(A276,[1]Sheet1!$C$4:$G$51,1,0)</f>
        <v>#N/A</v>
      </c>
      <c r="AR276" t="e">
        <f>VLOOKUP(A276,[1]Sheet1!$C$4:$H$51,1,0)</f>
        <v>#N/A</v>
      </c>
    </row>
    <row r="277" spans="1:44" ht="18" x14ac:dyDescent="0.2">
      <c r="A277" s="278">
        <v>116841</v>
      </c>
      <c r="B277" s="278" t="s">
        <v>2133</v>
      </c>
      <c r="C277" s="278" t="s">
        <v>69</v>
      </c>
      <c r="D277" s="278" t="s">
        <v>294</v>
      </c>
      <c r="E277" s="278"/>
      <c r="F277" s="278"/>
      <c r="G277" s="270"/>
      <c r="H277" s="270"/>
      <c r="I277" t="s">
        <v>428</v>
      </c>
      <c r="O277"/>
      <c r="AI277" t="s">
        <v>1715</v>
      </c>
      <c r="AO277" t="s">
        <v>1712</v>
      </c>
      <c r="AP277">
        <v>0</v>
      </c>
      <c r="AQ277" t="e">
        <f>VLOOKUP(A277,[1]Sheet1!$C$4:$G$51,1,0)</f>
        <v>#N/A</v>
      </c>
      <c r="AR277" t="e">
        <f>VLOOKUP(A277,[1]Sheet1!$C$4:$H$51,1,0)</f>
        <v>#N/A</v>
      </c>
    </row>
    <row r="278" spans="1:44" ht="18" x14ac:dyDescent="0.2">
      <c r="A278" s="278">
        <v>116859</v>
      </c>
      <c r="B278" s="278" t="s">
        <v>2296</v>
      </c>
      <c r="C278" s="278" t="s">
        <v>667</v>
      </c>
      <c r="D278" s="278" t="s">
        <v>201</v>
      </c>
      <c r="E278" s="278"/>
      <c r="F278" s="278"/>
      <c r="G278" s="270"/>
      <c r="H278" s="270"/>
      <c r="I278" t="s">
        <v>428</v>
      </c>
      <c r="O278"/>
      <c r="AI278" t="s">
        <v>1717</v>
      </c>
      <c r="AO278" t="s">
        <v>1712</v>
      </c>
      <c r="AP278">
        <v>0</v>
      </c>
      <c r="AQ278" t="e">
        <f>VLOOKUP(A278,[1]Sheet1!$C$4:$G$51,1,0)</f>
        <v>#N/A</v>
      </c>
      <c r="AR278" t="e">
        <f>VLOOKUP(A278,[1]Sheet1!$C$4:$H$51,1,0)</f>
        <v>#N/A</v>
      </c>
    </row>
    <row r="279" spans="1:44" ht="18" x14ac:dyDescent="0.2">
      <c r="A279" s="278">
        <v>116893</v>
      </c>
      <c r="B279" s="278" t="s">
        <v>2134</v>
      </c>
      <c r="C279" s="278" t="s">
        <v>103</v>
      </c>
      <c r="D279" s="278" t="s">
        <v>280</v>
      </c>
      <c r="E279" s="278"/>
      <c r="F279" s="278"/>
      <c r="G279" s="270"/>
      <c r="H279" s="270"/>
      <c r="I279" t="s">
        <v>428</v>
      </c>
      <c r="O279"/>
      <c r="AI279" t="s">
        <v>1715</v>
      </c>
      <c r="AO279" t="s">
        <v>1712</v>
      </c>
      <c r="AP279">
        <v>0</v>
      </c>
      <c r="AQ279" t="e">
        <f>VLOOKUP(A279,[1]Sheet1!$C$4:$G$51,1,0)</f>
        <v>#N/A</v>
      </c>
      <c r="AR279" t="e">
        <f>VLOOKUP(A279,[1]Sheet1!$C$4:$H$51,1,0)</f>
        <v>#N/A</v>
      </c>
    </row>
    <row r="280" spans="1:44" ht="18" x14ac:dyDescent="0.2">
      <c r="A280" s="278">
        <v>116898</v>
      </c>
      <c r="B280" s="278" t="s">
        <v>2217</v>
      </c>
      <c r="C280" s="278" t="s">
        <v>102</v>
      </c>
      <c r="D280" s="278" t="s">
        <v>2218</v>
      </c>
      <c r="E280" s="278"/>
      <c r="F280" s="278"/>
      <c r="G280" s="270"/>
      <c r="H280" s="270"/>
      <c r="I280" t="s">
        <v>428</v>
      </c>
      <c r="O280"/>
      <c r="AI280" t="s">
        <v>1716</v>
      </c>
      <c r="AO280" t="s">
        <v>1712</v>
      </c>
      <c r="AP280">
        <v>0</v>
      </c>
      <c r="AQ280" t="e">
        <f>VLOOKUP(A280,[1]Sheet1!$C$4:$G$51,1,0)</f>
        <v>#N/A</v>
      </c>
      <c r="AR280" t="e">
        <f>VLOOKUP(A280,[1]Sheet1!$C$4:$H$51,1,0)</f>
        <v>#N/A</v>
      </c>
    </row>
    <row r="281" spans="1:44" ht="18" x14ac:dyDescent="0.2">
      <c r="A281" s="270">
        <v>117044</v>
      </c>
      <c r="B281" s="270" t="s">
        <v>1931</v>
      </c>
      <c r="C281" s="270" t="s">
        <v>66</v>
      </c>
      <c r="D281" s="270"/>
      <c r="E281" s="270"/>
      <c r="F281" s="278"/>
      <c r="G281" s="270"/>
      <c r="H281" s="270"/>
      <c r="I281" t="s">
        <v>2335</v>
      </c>
      <c r="O281"/>
      <c r="AI281" t="s">
        <v>2335</v>
      </c>
      <c r="AO281" t="s">
        <v>1712</v>
      </c>
      <c r="AP281" t="s">
        <v>2332</v>
      </c>
      <c r="AQ281" t="e">
        <f>VLOOKUP(A281,[1]Sheet1!$C$4:$G$51,1,0)</f>
        <v>#N/A</v>
      </c>
      <c r="AR281" t="e">
        <f>VLOOKUP(A281,[1]Sheet1!$C$4:$H$51,1,0)</f>
        <v>#N/A</v>
      </c>
    </row>
    <row r="282" spans="1:44" x14ac:dyDescent="0.2">
      <c r="A282">
        <v>117053</v>
      </c>
      <c r="B282" t="s">
        <v>1201</v>
      </c>
      <c r="C282" t="s">
        <v>100</v>
      </c>
      <c r="D282" t="s">
        <v>200</v>
      </c>
      <c r="I282" t="s">
        <v>428</v>
      </c>
      <c r="O282">
        <v>334</v>
      </c>
      <c r="P282" s="230">
        <v>45712</v>
      </c>
      <c r="Q282">
        <v>50000</v>
      </c>
      <c r="AI282">
        <v>0</v>
      </c>
      <c r="AP282">
        <v>0</v>
      </c>
      <c r="AQ282" t="e">
        <f>VLOOKUP(A282,[1]Sheet1!$C$4:$G$51,1,0)</f>
        <v>#N/A</v>
      </c>
      <c r="AR282" t="e">
        <f>VLOOKUP(A282,[1]Sheet1!$C$4:$H$51,1,0)</f>
        <v>#N/A</v>
      </c>
    </row>
    <row r="283" spans="1:44" ht="18" x14ac:dyDescent="0.2">
      <c r="A283" s="278">
        <v>117054</v>
      </c>
      <c r="B283" s="278" t="s">
        <v>2254</v>
      </c>
      <c r="C283" s="278" t="s">
        <v>122</v>
      </c>
      <c r="D283" s="278" t="s">
        <v>2255</v>
      </c>
      <c r="E283" s="278"/>
      <c r="F283" s="278"/>
      <c r="G283" s="270"/>
      <c r="H283" s="270"/>
      <c r="I283" t="s">
        <v>428</v>
      </c>
      <c r="O283"/>
      <c r="AI283" t="s">
        <v>1720</v>
      </c>
      <c r="AO283" t="s">
        <v>1712</v>
      </c>
      <c r="AP283">
        <v>0</v>
      </c>
      <c r="AQ283" t="e">
        <f>VLOOKUP(A283,[1]Sheet1!$C$4:$G$51,1,0)</f>
        <v>#N/A</v>
      </c>
      <c r="AR283" t="e">
        <f>VLOOKUP(A283,[1]Sheet1!$C$4:$H$51,1,0)</f>
        <v>#N/A</v>
      </c>
    </row>
    <row r="284" spans="1:44" ht="18" x14ac:dyDescent="0.2">
      <c r="A284" s="278">
        <v>117072</v>
      </c>
      <c r="B284" s="278" t="s">
        <v>2135</v>
      </c>
      <c r="C284" s="278" t="s">
        <v>450</v>
      </c>
      <c r="D284" s="278" t="s">
        <v>2136</v>
      </c>
      <c r="E284" s="278"/>
      <c r="F284" s="278"/>
      <c r="G284" s="270"/>
      <c r="H284" s="270"/>
      <c r="I284" t="s">
        <v>428</v>
      </c>
      <c r="O284"/>
      <c r="AI284" t="s">
        <v>1715</v>
      </c>
      <c r="AO284" t="s">
        <v>1712</v>
      </c>
      <c r="AP284">
        <v>0</v>
      </c>
      <c r="AQ284" t="e">
        <f>VLOOKUP(A284,[1]Sheet1!$C$4:$G$51,1,0)</f>
        <v>#N/A</v>
      </c>
      <c r="AR284" t="e">
        <f>VLOOKUP(A284,[1]Sheet1!$C$4:$H$51,1,0)</f>
        <v>#N/A</v>
      </c>
    </row>
    <row r="285" spans="1:44" ht="18" x14ac:dyDescent="0.2">
      <c r="A285" s="270">
        <v>117091</v>
      </c>
      <c r="B285" s="270" t="s">
        <v>1964</v>
      </c>
      <c r="C285" s="270" t="s">
        <v>102</v>
      </c>
      <c r="D285" s="270" t="s">
        <v>216</v>
      </c>
      <c r="E285" s="270"/>
      <c r="F285" s="278"/>
      <c r="G285" s="270"/>
      <c r="H285" s="270"/>
      <c r="I285" t="s">
        <v>2335</v>
      </c>
      <c r="O285"/>
      <c r="AI285" t="s">
        <v>2335</v>
      </c>
      <c r="AO285" t="s">
        <v>1712</v>
      </c>
      <c r="AP285" t="s">
        <v>2332</v>
      </c>
      <c r="AQ285" t="e">
        <f>VLOOKUP(A285,[1]Sheet1!$C$4:$G$51,1,0)</f>
        <v>#N/A</v>
      </c>
      <c r="AR285" t="e">
        <f>VLOOKUP(A285,[1]Sheet1!$C$4:$H$51,1,0)</f>
        <v>#N/A</v>
      </c>
    </row>
    <row r="286" spans="1:44" ht="18" x14ac:dyDescent="0.2">
      <c r="A286" s="278">
        <v>117132</v>
      </c>
      <c r="B286" s="278" t="s">
        <v>2007</v>
      </c>
      <c r="C286" s="278" t="s">
        <v>2008</v>
      </c>
      <c r="D286" s="278" t="s">
        <v>247</v>
      </c>
      <c r="E286" s="278"/>
      <c r="F286" s="278"/>
      <c r="G286" s="270"/>
      <c r="H286" s="270"/>
      <c r="I286" t="s">
        <v>428</v>
      </c>
      <c r="O286"/>
      <c r="AI286" t="s">
        <v>1719</v>
      </c>
      <c r="AO286" t="s">
        <v>1712</v>
      </c>
      <c r="AP286">
        <v>0</v>
      </c>
      <c r="AQ286" t="e">
        <f>VLOOKUP(A286,[1]Sheet1!$C$4:$G$51,1,0)</f>
        <v>#N/A</v>
      </c>
      <c r="AR286" t="e">
        <f>VLOOKUP(A286,[1]Sheet1!$C$4:$H$51,1,0)</f>
        <v>#N/A</v>
      </c>
    </row>
    <row r="287" spans="1:44" x14ac:dyDescent="0.2">
      <c r="A287">
        <v>117152</v>
      </c>
      <c r="B287" t="s">
        <v>1200</v>
      </c>
      <c r="C287" t="s">
        <v>674</v>
      </c>
      <c r="D287" t="s">
        <v>222</v>
      </c>
      <c r="E287" t="s">
        <v>1284</v>
      </c>
      <c r="F287" s="230">
        <v>35092</v>
      </c>
      <c r="G287" t="s">
        <v>1587</v>
      </c>
      <c r="H287" t="s">
        <v>344</v>
      </c>
      <c r="I287" t="s">
        <v>428</v>
      </c>
      <c r="K287" t="s">
        <v>326</v>
      </c>
      <c r="L287">
        <v>2014</v>
      </c>
      <c r="M287" t="s">
        <v>327</v>
      </c>
      <c r="N287" t="s">
        <v>327</v>
      </c>
      <c r="O287"/>
      <c r="AI287" t="s">
        <v>2329</v>
      </c>
      <c r="AP287">
        <v>0</v>
      </c>
      <c r="AQ287" t="e">
        <f>VLOOKUP(A287,[1]Sheet1!$C$4:$G$51,1,0)</f>
        <v>#N/A</v>
      </c>
      <c r="AR287" t="e">
        <f>VLOOKUP(A287,[1]Sheet1!$C$4:$H$51,1,0)</f>
        <v>#N/A</v>
      </c>
    </row>
    <row r="288" spans="1:44" ht="18" x14ac:dyDescent="0.2">
      <c r="A288" s="278">
        <v>117181</v>
      </c>
      <c r="B288" s="278" t="s">
        <v>2137</v>
      </c>
      <c r="C288" s="278" t="s">
        <v>670</v>
      </c>
      <c r="D288" s="278" t="s">
        <v>219</v>
      </c>
      <c r="E288" s="278"/>
      <c r="F288" s="278"/>
      <c r="G288" s="270"/>
      <c r="H288" s="270"/>
      <c r="I288" t="s">
        <v>428</v>
      </c>
      <c r="O288"/>
      <c r="AI288" t="s">
        <v>1715</v>
      </c>
      <c r="AO288" t="s">
        <v>1712</v>
      </c>
      <c r="AP288">
        <v>0</v>
      </c>
      <c r="AQ288" t="e">
        <f>VLOOKUP(A288,[1]Sheet1!$C$4:$G$51,1,0)</f>
        <v>#N/A</v>
      </c>
      <c r="AR288" t="e">
        <f>VLOOKUP(A288,[1]Sheet1!$C$4:$H$51,1,0)</f>
        <v>#N/A</v>
      </c>
    </row>
    <row r="289" spans="1:44" x14ac:dyDescent="0.2">
      <c r="A289">
        <v>117189</v>
      </c>
      <c r="B289" t="s">
        <v>1199</v>
      </c>
      <c r="C289" t="s">
        <v>466</v>
      </c>
      <c r="D289" t="s">
        <v>261</v>
      </c>
      <c r="E289" t="s">
        <v>343</v>
      </c>
      <c r="F289" s="230">
        <v>34600</v>
      </c>
      <c r="G289" t="s">
        <v>325</v>
      </c>
      <c r="H289" t="s">
        <v>344</v>
      </c>
      <c r="I289" t="s">
        <v>428</v>
      </c>
      <c r="K289" t="s">
        <v>326</v>
      </c>
      <c r="L289">
        <v>2012</v>
      </c>
      <c r="M289" t="s">
        <v>325</v>
      </c>
      <c r="N289" t="s">
        <v>325</v>
      </c>
      <c r="O289"/>
      <c r="AI289">
        <v>0</v>
      </c>
      <c r="AP289">
        <v>0</v>
      </c>
      <c r="AQ289" t="e">
        <f>VLOOKUP(A289,[1]Sheet1!$C$4:$G$51,1,0)</f>
        <v>#N/A</v>
      </c>
      <c r="AR289" t="e">
        <f>VLOOKUP(A289,[1]Sheet1!$C$4:$H$51,1,0)</f>
        <v>#N/A</v>
      </c>
    </row>
    <row r="290" spans="1:44" ht="18" x14ac:dyDescent="0.2">
      <c r="A290" s="278">
        <v>117278</v>
      </c>
      <c r="B290" s="278" t="s">
        <v>2219</v>
      </c>
      <c r="C290" s="278" t="s">
        <v>2220</v>
      </c>
      <c r="D290" s="278" t="s">
        <v>250</v>
      </c>
      <c r="E290" s="278"/>
      <c r="F290" s="278"/>
      <c r="G290" s="270"/>
      <c r="H290" s="270"/>
      <c r="I290" t="s">
        <v>428</v>
      </c>
      <c r="O290"/>
      <c r="AI290" t="s">
        <v>1716</v>
      </c>
      <c r="AO290" t="s">
        <v>1712</v>
      </c>
      <c r="AP290">
        <v>0</v>
      </c>
      <c r="AQ290" t="e">
        <f>VLOOKUP(A290,[1]Sheet1!$C$4:$G$51,1,0)</f>
        <v>#N/A</v>
      </c>
      <c r="AR290" t="e">
        <f>VLOOKUP(A290,[1]Sheet1!$C$4:$H$51,1,0)</f>
        <v>#N/A</v>
      </c>
    </row>
    <row r="291" spans="1:44" ht="18" x14ac:dyDescent="0.2">
      <c r="A291" s="278">
        <v>117312</v>
      </c>
      <c r="B291" s="278" t="s">
        <v>2138</v>
      </c>
      <c r="C291" s="278" t="s">
        <v>684</v>
      </c>
      <c r="D291" s="278" t="s">
        <v>252</v>
      </c>
      <c r="E291" s="278"/>
      <c r="F291" s="278"/>
      <c r="G291" s="270"/>
      <c r="H291" s="270"/>
      <c r="I291" t="s">
        <v>428</v>
      </c>
      <c r="O291"/>
      <c r="AI291" t="s">
        <v>1715</v>
      </c>
      <c r="AO291" t="s">
        <v>1712</v>
      </c>
      <c r="AP291">
        <v>0</v>
      </c>
      <c r="AQ291" t="e">
        <f>VLOOKUP(A291,[1]Sheet1!$C$4:$G$51,1,0)</f>
        <v>#N/A</v>
      </c>
      <c r="AR291" t="e">
        <f>VLOOKUP(A291,[1]Sheet1!$C$4:$H$51,1,0)</f>
        <v>#N/A</v>
      </c>
    </row>
    <row r="292" spans="1:44" x14ac:dyDescent="0.2">
      <c r="A292">
        <v>117326</v>
      </c>
      <c r="B292" t="s">
        <v>1198</v>
      </c>
      <c r="C292" t="s">
        <v>672</v>
      </c>
      <c r="D292" t="s">
        <v>309</v>
      </c>
      <c r="I292" t="s">
        <v>428</v>
      </c>
      <c r="O292"/>
      <c r="AG292" t="s">
        <v>1799</v>
      </c>
      <c r="AI292" t="s">
        <v>1799</v>
      </c>
      <c r="AO292" t="s">
        <v>1712</v>
      </c>
      <c r="AP292">
        <v>0</v>
      </c>
      <c r="AQ292" t="e">
        <f>VLOOKUP(A292,[1]Sheet1!$C$4:$G$51,1,0)</f>
        <v>#N/A</v>
      </c>
      <c r="AR292" t="e">
        <f>VLOOKUP(A292,[1]Sheet1!$C$4:$H$51,1,0)</f>
        <v>#N/A</v>
      </c>
    </row>
    <row r="293" spans="1:44" ht="18" x14ac:dyDescent="0.2">
      <c r="A293" s="278">
        <v>117328</v>
      </c>
      <c r="B293" s="278" t="s">
        <v>2009</v>
      </c>
      <c r="C293" s="278" t="s">
        <v>140</v>
      </c>
      <c r="D293" s="278" t="s">
        <v>392</v>
      </c>
      <c r="E293" s="278"/>
      <c r="F293" s="278"/>
      <c r="G293" s="270"/>
      <c r="H293" s="270"/>
      <c r="I293" t="s">
        <v>428</v>
      </c>
      <c r="O293"/>
      <c r="AI293" t="s">
        <v>1719</v>
      </c>
      <c r="AO293" t="s">
        <v>1712</v>
      </c>
      <c r="AP293">
        <v>0</v>
      </c>
      <c r="AQ293" t="e">
        <f>VLOOKUP(A293,[1]Sheet1!$C$4:$G$51,1,0)</f>
        <v>#N/A</v>
      </c>
      <c r="AR293" t="e">
        <f>VLOOKUP(A293,[1]Sheet1!$C$4:$H$51,1,0)</f>
        <v>#N/A</v>
      </c>
    </row>
    <row r="294" spans="1:44" ht="18" x14ac:dyDescent="0.2">
      <c r="A294" s="278">
        <v>117353</v>
      </c>
      <c r="B294" s="278" t="s">
        <v>2139</v>
      </c>
      <c r="C294" s="278" t="s">
        <v>647</v>
      </c>
      <c r="D294" s="278" t="s">
        <v>462</v>
      </c>
      <c r="E294" s="278"/>
      <c r="F294" s="278"/>
      <c r="G294" s="270"/>
      <c r="H294" s="270"/>
      <c r="I294" t="s">
        <v>428</v>
      </c>
      <c r="O294"/>
      <c r="AI294" t="s">
        <v>1715</v>
      </c>
      <c r="AO294" t="s">
        <v>1712</v>
      </c>
      <c r="AP294">
        <v>0</v>
      </c>
      <c r="AQ294" t="e">
        <f>VLOOKUP(A294,[1]Sheet1!$C$4:$G$51,1,0)</f>
        <v>#N/A</v>
      </c>
      <c r="AR294" t="e">
        <f>VLOOKUP(A294,[1]Sheet1!$C$4:$H$51,1,0)</f>
        <v>#N/A</v>
      </c>
    </row>
    <row r="295" spans="1:44" ht="18" x14ac:dyDescent="0.25">
      <c r="A295" s="278">
        <v>117365</v>
      </c>
      <c r="B295" s="278" t="s">
        <v>2041</v>
      </c>
      <c r="C295" s="278" t="s">
        <v>574</v>
      </c>
      <c r="D295" s="278" t="s">
        <v>290</v>
      </c>
      <c r="E295" s="278"/>
      <c r="F295" s="278"/>
      <c r="G295" s="270"/>
      <c r="H295" s="270"/>
      <c r="I295" t="s">
        <v>428</v>
      </c>
      <c r="J295" s="280"/>
      <c r="K295" s="281"/>
      <c r="L295" s="280"/>
      <c r="N295" s="285"/>
      <c r="O295">
        <v>285</v>
      </c>
      <c r="P295" s="230">
        <v>45700</v>
      </c>
      <c r="Q295">
        <v>100000</v>
      </c>
      <c r="AC295" s="280"/>
      <c r="AI295" t="s">
        <v>576</v>
      </c>
      <c r="AP295">
        <v>0</v>
      </c>
      <c r="AQ295" t="e">
        <f>VLOOKUP(A295,[1]Sheet1!$C$4:$G$51,1,0)</f>
        <v>#N/A</v>
      </c>
      <c r="AR295" t="e">
        <f>VLOOKUP(A295,[1]Sheet1!$C$4:$H$51,1,0)</f>
        <v>#N/A</v>
      </c>
    </row>
    <row r="296" spans="1:44" ht="18" x14ac:dyDescent="0.2">
      <c r="A296" s="278">
        <v>117374</v>
      </c>
      <c r="B296" s="278" t="s">
        <v>2140</v>
      </c>
      <c r="C296" s="278" t="s">
        <v>69</v>
      </c>
      <c r="D296" s="278" t="s">
        <v>201</v>
      </c>
      <c r="E296" s="278"/>
      <c r="F296" s="278"/>
      <c r="G296" s="270"/>
      <c r="H296" s="270"/>
      <c r="I296" t="s">
        <v>428</v>
      </c>
      <c r="O296"/>
      <c r="AI296" t="s">
        <v>1715</v>
      </c>
      <c r="AO296" t="s">
        <v>1712</v>
      </c>
      <c r="AP296">
        <v>0</v>
      </c>
      <c r="AQ296" t="e">
        <f>VLOOKUP(A296,[1]Sheet1!$C$4:$G$51,1,0)</f>
        <v>#N/A</v>
      </c>
      <c r="AR296" t="e">
        <f>VLOOKUP(A296,[1]Sheet1!$C$4:$H$51,1,0)</f>
        <v>#N/A</v>
      </c>
    </row>
    <row r="297" spans="1:44" x14ac:dyDescent="0.2">
      <c r="A297">
        <v>117409</v>
      </c>
      <c r="B297" t="s">
        <v>1723</v>
      </c>
      <c r="C297" t="s">
        <v>519</v>
      </c>
      <c r="D297" t="s">
        <v>761</v>
      </c>
      <c r="E297" t="s">
        <v>342</v>
      </c>
      <c r="F297" s="230">
        <v>30710</v>
      </c>
      <c r="G297" t="s">
        <v>325</v>
      </c>
      <c r="H297" t="s">
        <v>344</v>
      </c>
      <c r="I297" t="s">
        <v>428</v>
      </c>
      <c r="K297" t="s">
        <v>326</v>
      </c>
      <c r="L297">
        <v>2002</v>
      </c>
      <c r="M297" t="s">
        <v>325</v>
      </c>
      <c r="N297" t="s">
        <v>329</v>
      </c>
      <c r="O297"/>
      <c r="AI297" t="s">
        <v>2329</v>
      </c>
      <c r="AP297">
        <v>0</v>
      </c>
      <c r="AQ297" t="e">
        <f>VLOOKUP(A297,[1]Sheet1!$C$4:$G$51,1,0)</f>
        <v>#N/A</v>
      </c>
      <c r="AR297" t="e">
        <f>VLOOKUP(A297,[1]Sheet1!$C$4:$H$51,1,0)</f>
        <v>#N/A</v>
      </c>
    </row>
    <row r="298" spans="1:44" ht="18" x14ac:dyDescent="0.2">
      <c r="A298" s="270">
        <v>117415</v>
      </c>
      <c r="B298" s="270" t="s">
        <v>1965</v>
      </c>
      <c r="C298" s="270" t="s">
        <v>134</v>
      </c>
      <c r="D298" s="270" t="s">
        <v>648</v>
      </c>
      <c r="E298" s="270"/>
      <c r="F298" s="278"/>
      <c r="G298" s="270"/>
      <c r="H298" s="270"/>
      <c r="I298" t="s">
        <v>2335</v>
      </c>
      <c r="O298"/>
      <c r="AI298" t="s">
        <v>2335</v>
      </c>
      <c r="AO298" t="s">
        <v>1712</v>
      </c>
      <c r="AP298" t="s">
        <v>2332</v>
      </c>
      <c r="AQ298" t="e">
        <f>VLOOKUP(A298,[1]Sheet1!$C$4:$G$51,1,0)</f>
        <v>#N/A</v>
      </c>
      <c r="AR298" t="e">
        <f>VLOOKUP(A298,[1]Sheet1!$C$4:$H$51,1,0)</f>
        <v>#N/A</v>
      </c>
    </row>
    <row r="299" spans="1:44" ht="18" x14ac:dyDescent="0.2">
      <c r="A299" s="278">
        <v>117444</v>
      </c>
      <c r="B299" s="278" t="s">
        <v>2141</v>
      </c>
      <c r="C299" s="278" t="s">
        <v>2142</v>
      </c>
      <c r="D299" s="278" t="s">
        <v>2143</v>
      </c>
      <c r="E299" s="278"/>
      <c r="F299" s="278"/>
      <c r="G299" s="270"/>
      <c r="H299" s="270"/>
      <c r="I299" t="s">
        <v>428</v>
      </c>
      <c r="O299"/>
      <c r="AI299" t="s">
        <v>1715</v>
      </c>
      <c r="AO299" t="s">
        <v>1712</v>
      </c>
      <c r="AP299">
        <v>0</v>
      </c>
      <c r="AQ299" t="e">
        <f>VLOOKUP(A299,[1]Sheet1!$C$4:$G$51,1,0)</f>
        <v>#N/A</v>
      </c>
      <c r="AR299" t="e">
        <f>VLOOKUP(A299,[1]Sheet1!$C$4:$H$51,1,0)</f>
        <v>#N/A</v>
      </c>
    </row>
    <row r="300" spans="1:44" x14ac:dyDescent="0.2">
      <c r="A300">
        <v>117464</v>
      </c>
      <c r="B300" t="s">
        <v>1197</v>
      </c>
      <c r="C300" t="s">
        <v>144</v>
      </c>
      <c r="D300" t="s">
        <v>268</v>
      </c>
      <c r="I300" t="s">
        <v>428</v>
      </c>
      <c r="O300"/>
      <c r="AG300" t="s">
        <v>1718</v>
      </c>
      <c r="AI300" t="s">
        <v>1718</v>
      </c>
      <c r="AO300" t="s">
        <v>1712</v>
      </c>
      <c r="AP300">
        <v>0</v>
      </c>
      <c r="AQ300" t="e">
        <f>VLOOKUP(A300,[1]Sheet1!$C$4:$G$51,1,0)</f>
        <v>#N/A</v>
      </c>
      <c r="AR300" t="e">
        <f>VLOOKUP(A300,[1]Sheet1!$C$4:$H$51,1,0)</f>
        <v>#N/A</v>
      </c>
    </row>
    <row r="301" spans="1:44" ht="18" x14ac:dyDescent="0.2">
      <c r="A301" s="278">
        <v>117517</v>
      </c>
      <c r="B301" s="278" t="s">
        <v>2144</v>
      </c>
      <c r="C301" s="278" t="s">
        <v>66</v>
      </c>
      <c r="D301" s="278" t="s">
        <v>2145</v>
      </c>
      <c r="E301" s="278"/>
      <c r="F301" s="278"/>
      <c r="G301" s="270"/>
      <c r="H301" s="270"/>
      <c r="I301" t="s">
        <v>428</v>
      </c>
      <c r="O301"/>
      <c r="AI301" t="s">
        <v>1715</v>
      </c>
      <c r="AO301" t="s">
        <v>1712</v>
      </c>
      <c r="AP301">
        <v>0</v>
      </c>
      <c r="AQ301" t="e">
        <f>VLOOKUP(A301,[1]Sheet1!$C$4:$G$51,1,0)</f>
        <v>#N/A</v>
      </c>
      <c r="AR301" t="e">
        <f>VLOOKUP(A301,[1]Sheet1!$C$4:$H$51,1,0)</f>
        <v>#N/A</v>
      </c>
    </row>
    <row r="302" spans="1:44" ht="18" x14ac:dyDescent="0.2">
      <c r="A302" s="278">
        <v>117544</v>
      </c>
      <c r="B302" s="278" t="s">
        <v>2256</v>
      </c>
      <c r="C302" s="278" t="s">
        <v>2034</v>
      </c>
      <c r="D302" s="278" t="s">
        <v>750</v>
      </c>
      <c r="E302" s="278"/>
      <c r="F302" s="278"/>
      <c r="G302" s="270"/>
      <c r="H302" s="270"/>
      <c r="I302" t="s">
        <v>428</v>
      </c>
      <c r="O302"/>
      <c r="AI302" t="s">
        <v>1720</v>
      </c>
      <c r="AO302" t="s">
        <v>1712</v>
      </c>
      <c r="AP302">
        <v>0</v>
      </c>
      <c r="AQ302" t="e">
        <f>VLOOKUP(A302,[1]Sheet1!$C$4:$G$51,1,0)</f>
        <v>#N/A</v>
      </c>
      <c r="AR302" t="e">
        <f>VLOOKUP(A302,[1]Sheet1!$C$4:$H$51,1,0)</f>
        <v>#N/A</v>
      </c>
    </row>
    <row r="303" spans="1:44" ht="18" x14ac:dyDescent="0.2">
      <c r="A303" s="270">
        <v>117560</v>
      </c>
      <c r="B303" s="270" t="s">
        <v>1966</v>
      </c>
      <c r="C303" s="270" t="s">
        <v>74</v>
      </c>
      <c r="D303" s="270" t="s">
        <v>203</v>
      </c>
      <c r="E303" s="270"/>
      <c r="F303" s="278"/>
      <c r="G303" s="270"/>
      <c r="H303" s="270"/>
      <c r="I303" t="s">
        <v>2335</v>
      </c>
      <c r="O303"/>
      <c r="AI303" t="s">
        <v>2335</v>
      </c>
      <c r="AO303" t="s">
        <v>1712</v>
      </c>
      <c r="AP303" t="s">
        <v>2332</v>
      </c>
      <c r="AQ303" t="e">
        <f>VLOOKUP(A303,[1]Sheet1!$C$4:$G$51,1,0)</f>
        <v>#N/A</v>
      </c>
      <c r="AR303" t="e">
        <f>VLOOKUP(A303,[1]Sheet1!$C$4:$H$51,1,0)</f>
        <v>#N/A</v>
      </c>
    </row>
    <row r="304" spans="1:44" ht="18" x14ac:dyDescent="0.2">
      <c r="A304" s="278">
        <v>117603</v>
      </c>
      <c r="B304" s="278" t="s">
        <v>2146</v>
      </c>
      <c r="C304" s="278" t="s">
        <v>154</v>
      </c>
      <c r="D304" s="278"/>
      <c r="E304" s="278"/>
      <c r="F304" s="278"/>
      <c r="G304" s="270"/>
      <c r="H304" s="270"/>
      <c r="I304" t="s">
        <v>428</v>
      </c>
      <c r="O304"/>
      <c r="AI304" t="s">
        <v>1715</v>
      </c>
      <c r="AO304" t="s">
        <v>1712</v>
      </c>
      <c r="AP304">
        <v>0</v>
      </c>
      <c r="AQ304" t="e">
        <f>VLOOKUP(A304,[1]Sheet1!$C$4:$G$51,1,0)</f>
        <v>#N/A</v>
      </c>
      <c r="AR304" t="e">
        <f>VLOOKUP(A304,[1]Sheet1!$C$4:$H$51,1,0)</f>
        <v>#N/A</v>
      </c>
    </row>
    <row r="305" spans="1:44" x14ac:dyDescent="0.2">
      <c r="A305">
        <v>117616</v>
      </c>
      <c r="B305" t="s">
        <v>777</v>
      </c>
      <c r="C305" t="s">
        <v>778</v>
      </c>
      <c r="D305" t="s">
        <v>483</v>
      </c>
      <c r="E305" t="s">
        <v>1284</v>
      </c>
      <c r="F305" s="230">
        <v>32143</v>
      </c>
      <c r="G305" t="s">
        <v>1633</v>
      </c>
      <c r="H305" t="s">
        <v>344</v>
      </c>
      <c r="I305" t="s">
        <v>428</v>
      </c>
      <c r="K305" t="s">
        <v>1567</v>
      </c>
      <c r="L305">
        <v>2006</v>
      </c>
      <c r="M305" t="s">
        <v>327</v>
      </c>
      <c r="N305" t="s">
        <v>327</v>
      </c>
      <c r="O305"/>
      <c r="AG305" t="s">
        <v>1716</v>
      </c>
      <c r="AI305" t="s">
        <v>1716</v>
      </c>
      <c r="AP305">
        <v>0</v>
      </c>
      <c r="AQ305" t="e">
        <f>VLOOKUP(A305,[1]Sheet1!$C$4:$G$51,1,0)</f>
        <v>#N/A</v>
      </c>
      <c r="AR305" t="e">
        <f>VLOOKUP(A305,[1]Sheet1!$C$4:$H$51,1,0)</f>
        <v>#N/A</v>
      </c>
    </row>
    <row r="306" spans="1:44" x14ac:dyDescent="0.2">
      <c r="A306">
        <v>117623</v>
      </c>
      <c r="B306" t="s">
        <v>1196</v>
      </c>
      <c r="C306" t="s">
        <v>66</v>
      </c>
      <c r="D306" t="s">
        <v>220</v>
      </c>
      <c r="I306" t="s">
        <v>428</v>
      </c>
      <c r="O306"/>
      <c r="AG306" t="s">
        <v>1799</v>
      </c>
      <c r="AI306" t="s">
        <v>1799</v>
      </c>
      <c r="AO306" t="s">
        <v>1712</v>
      </c>
      <c r="AP306">
        <v>0</v>
      </c>
      <c r="AQ306" t="e">
        <f>VLOOKUP(A306,[1]Sheet1!$C$4:$G$51,1,0)</f>
        <v>#N/A</v>
      </c>
      <c r="AR306" t="e">
        <f>VLOOKUP(A306,[1]Sheet1!$C$4:$H$51,1,0)</f>
        <v>#N/A</v>
      </c>
    </row>
    <row r="307" spans="1:44" ht="18" x14ac:dyDescent="0.2">
      <c r="A307" s="278">
        <v>117624</v>
      </c>
      <c r="B307" s="278" t="s">
        <v>2147</v>
      </c>
      <c r="C307" s="278" t="s">
        <v>136</v>
      </c>
      <c r="D307" s="278" t="s">
        <v>260</v>
      </c>
      <c r="E307" s="278"/>
      <c r="F307" s="278"/>
      <c r="G307" s="270"/>
      <c r="H307" s="270"/>
      <c r="I307" t="s">
        <v>428</v>
      </c>
      <c r="O307"/>
      <c r="AI307" t="s">
        <v>1715</v>
      </c>
      <c r="AO307" t="s">
        <v>1712</v>
      </c>
      <c r="AP307">
        <v>0</v>
      </c>
      <c r="AQ307" t="e">
        <f>VLOOKUP(A307,[1]Sheet1!$C$4:$G$51,1,0)</f>
        <v>#N/A</v>
      </c>
      <c r="AR307" t="e">
        <f>VLOOKUP(A307,[1]Sheet1!$C$4:$H$51,1,0)</f>
        <v>#N/A</v>
      </c>
    </row>
    <row r="308" spans="1:44" ht="18" x14ac:dyDescent="0.2">
      <c r="A308" s="270">
        <v>117639</v>
      </c>
      <c r="B308" s="270" t="s">
        <v>1967</v>
      </c>
      <c r="C308" s="270" t="s">
        <v>63</v>
      </c>
      <c r="D308" s="270" t="s">
        <v>260</v>
      </c>
      <c r="E308" s="270"/>
      <c r="F308" s="278"/>
      <c r="G308" s="270"/>
      <c r="H308" s="270"/>
      <c r="I308" t="s">
        <v>2335</v>
      </c>
      <c r="O308"/>
      <c r="AI308" t="s">
        <v>2335</v>
      </c>
      <c r="AO308" t="s">
        <v>1712</v>
      </c>
      <c r="AP308" t="s">
        <v>2332</v>
      </c>
      <c r="AQ308" t="e">
        <f>VLOOKUP(A308,[1]Sheet1!$C$4:$G$51,1,0)</f>
        <v>#N/A</v>
      </c>
      <c r="AR308" t="e">
        <f>VLOOKUP(A308,[1]Sheet1!$C$4:$H$51,1,0)</f>
        <v>#N/A</v>
      </c>
    </row>
    <row r="309" spans="1:44" ht="18" x14ac:dyDescent="0.2">
      <c r="A309" s="278">
        <v>117715</v>
      </c>
      <c r="B309" s="278" t="s">
        <v>2257</v>
      </c>
      <c r="C309" s="278" t="s">
        <v>84</v>
      </c>
      <c r="D309" s="278" t="s">
        <v>256</v>
      </c>
      <c r="E309" s="278"/>
      <c r="F309" s="278"/>
      <c r="G309" s="270"/>
      <c r="H309" s="270"/>
      <c r="I309" t="s">
        <v>428</v>
      </c>
      <c r="O309"/>
      <c r="AI309" t="s">
        <v>1720</v>
      </c>
      <c r="AO309" t="s">
        <v>1712</v>
      </c>
      <c r="AP309">
        <v>0</v>
      </c>
      <c r="AQ309" t="e">
        <f>VLOOKUP(A309,[1]Sheet1!$C$4:$G$51,1,0)</f>
        <v>#N/A</v>
      </c>
      <c r="AR309" t="e">
        <f>VLOOKUP(A309,[1]Sheet1!$C$4:$H$51,1,0)</f>
        <v>#N/A</v>
      </c>
    </row>
    <row r="310" spans="1:44" ht="18" x14ac:dyDescent="0.2">
      <c r="A310" s="278">
        <v>117727</v>
      </c>
      <c r="B310" s="278" t="s">
        <v>2148</v>
      </c>
      <c r="C310" s="278" t="s">
        <v>163</v>
      </c>
      <c r="D310" s="278" t="s">
        <v>2149</v>
      </c>
      <c r="E310" s="278"/>
      <c r="F310" s="278"/>
      <c r="G310" s="270"/>
      <c r="H310" s="270"/>
      <c r="I310" t="s">
        <v>428</v>
      </c>
      <c r="O310"/>
      <c r="AI310" t="s">
        <v>1715</v>
      </c>
      <c r="AO310" t="s">
        <v>1712</v>
      </c>
      <c r="AP310">
        <v>0</v>
      </c>
      <c r="AQ310" t="e">
        <f>VLOOKUP(A310,[1]Sheet1!$C$4:$G$51,1,0)</f>
        <v>#N/A</v>
      </c>
      <c r="AR310" t="e">
        <f>VLOOKUP(A310,[1]Sheet1!$C$4:$H$51,1,0)</f>
        <v>#N/A</v>
      </c>
    </row>
    <row r="311" spans="1:44" ht="18" x14ac:dyDescent="0.2">
      <c r="A311" s="278">
        <v>117773</v>
      </c>
      <c r="B311" s="278" t="s">
        <v>2221</v>
      </c>
      <c r="C311" s="278" t="s">
        <v>456</v>
      </c>
      <c r="D311" s="278" t="s">
        <v>290</v>
      </c>
      <c r="E311" s="278"/>
      <c r="F311" s="278"/>
      <c r="G311" s="270"/>
      <c r="H311" s="270"/>
      <c r="I311" t="s">
        <v>428</v>
      </c>
      <c r="O311"/>
      <c r="AI311" t="s">
        <v>1716</v>
      </c>
      <c r="AO311" t="s">
        <v>1712</v>
      </c>
      <c r="AP311">
        <v>0</v>
      </c>
      <c r="AQ311" t="e">
        <f>VLOOKUP(A311,[1]Sheet1!$C$4:$G$51,1,0)</f>
        <v>#N/A</v>
      </c>
      <c r="AR311" t="e">
        <f>VLOOKUP(A311,[1]Sheet1!$C$4:$H$51,1,0)</f>
        <v>#N/A</v>
      </c>
    </row>
    <row r="312" spans="1:44" ht="18" x14ac:dyDescent="0.2">
      <c r="A312" s="278">
        <v>117774</v>
      </c>
      <c r="B312" s="278" t="s">
        <v>2258</v>
      </c>
      <c r="C312" s="278" t="s">
        <v>697</v>
      </c>
      <c r="D312" s="278" t="s">
        <v>371</v>
      </c>
      <c r="E312" s="278"/>
      <c r="F312" s="278"/>
      <c r="G312" s="270"/>
      <c r="H312" s="270"/>
      <c r="I312" t="s">
        <v>428</v>
      </c>
      <c r="O312"/>
      <c r="AI312" t="s">
        <v>1720</v>
      </c>
      <c r="AO312" t="s">
        <v>1712</v>
      </c>
      <c r="AP312">
        <v>0</v>
      </c>
      <c r="AQ312" t="e">
        <f>VLOOKUP(A312,[1]Sheet1!$C$4:$G$51,1,0)</f>
        <v>#N/A</v>
      </c>
      <c r="AR312" t="e">
        <f>VLOOKUP(A312,[1]Sheet1!$C$4:$H$51,1,0)</f>
        <v>#N/A</v>
      </c>
    </row>
    <row r="313" spans="1:44" ht="18" x14ac:dyDescent="0.2">
      <c r="A313" s="278">
        <v>117786</v>
      </c>
      <c r="B313" s="278" t="s">
        <v>2150</v>
      </c>
      <c r="C313" s="278" t="s">
        <v>2151</v>
      </c>
      <c r="D313" s="278" t="s">
        <v>239</v>
      </c>
      <c r="E313" s="278"/>
      <c r="F313" s="278"/>
      <c r="G313" s="270"/>
      <c r="H313" s="270"/>
      <c r="I313" t="s">
        <v>428</v>
      </c>
      <c r="O313"/>
      <c r="AI313" t="s">
        <v>1715</v>
      </c>
      <c r="AO313" t="s">
        <v>1712</v>
      </c>
      <c r="AP313">
        <v>0</v>
      </c>
      <c r="AQ313" t="e">
        <f>VLOOKUP(A313,[1]Sheet1!$C$4:$G$51,1,0)</f>
        <v>#N/A</v>
      </c>
      <c r="AR313" t="e">
        <f>VLOOKUP(A313,[1]Sheet1!$C$4:$H$51,1,0)</f>
        <v>#N/A</v>
      </c>
    </row>
    <row r="314" spans="1:44" x14ac:dyDescent="0.2">
      <c r="A314">
        <v>117790</v>
      </c>
      <c r="B314" t="s">
        <v>776</v>
      </c>
      <c r="C314" t="s">
        <v>89</v>
      </c>
      <c r="D314" t="s">
        <v>275</v>
      </c>
      <c r="E314" t="s">
        <v>343</v>
      </c>
      <c r="F314" s="230">
        <v>29428</v>
      </c>
      <c r="G314" t="s">
        <v>1782</v>
      </c>
      <c r="H314" t="s">
        <v>344</v>
      </c>
      <c r="I314" t="s">
        <v>428</v>
      </c>
      <c r="L314">
        <v>0</v>
      </c>
      <c r="N314" t="s">
        <v>330</v>
      </c>
      <c r="O314"/>
      <c r="AG314" t="s">
        <v>1716</v>
      </c>
      <c r="AI314" t="s">
        <v>1716</v>
      </c>
      <c r="AO314" t="s">
        <v>1712</v>
      </c>
      <c r="AP314">
        <v>0</v>
      </c>
      <c r="AQ314" t="e">
        <f>VLOOKUP(A314,[1]Sheet1!$C$4:$G$51,1,0)</f>
        <v>#N/A</v>
      </c>
      <c r="AR314" t="e">
        <f>VLOOKUP(A314,[1]Sheet1!$C$4:$H$51,1,0)</f>
        <v>#N/A</v>
      </c>
    </row>
    <row r="315" spans="1:44" ht="18" x14ac:dyDescent="0.2">
      <c r="A315" s="270">
        <v>117814</v>
      </c>
      <c r="B315" s="270" t="s">
        <v>1968</v>
      </c>
      <c r="C315" s="270" t="s">
        <v>66</v>
      </c>
      <c r="D315" s="270" t="s">
        <v>296</v>
      </c>
      <c r="E315" s="270"/>
      <c r="F315" s="278"/>
      <c r="G315" s="270"/>
      <c r="H315" s="270"/>
      <c r="I315" t="s">
        <v>2335</v>
      </c>
      <c r="O315"/>
      <c r="AI315" t="s">
        <v>2335</v>
      </c>
      <c r="AO315" t="s">
        <v>1712</v>
      </c>
      <c r="AP315" t="s">
        <v>2332</v>
      </c>
      <c r="AQ315" t="e">
        <f>VLOOKUP(A315,[1]Sheet1!$C$4:$G$51,1,0)</f>
        <v>#N/A</v>
      </c>
      <c r="AR315" t="e">
        <f>VLOOKUP(A315,[1]Sheet1!$C$4:$H$51,1,0)</f>
        <v>#N/A</v>
      </c>
    </row>
    <row r="316" spans="1:44" ht="18" x14ac:dyDescent="0.2">
      <c r="A316" s="278">
        <v>117815</v>
      </c>
      <c r="B316" s="278" t="s">
        <v>2152</v>
      </c>
      <c r="C316" s="278" t="s">
        <v>310</v>
      </c>
      <c r="D316" s="278" t="s">
        <v>643</v>
      </c>
      <c r="E316" s="278"/>
      <c r="F316" s="278"/>
      <c r="G316" s="270"/>
      <c r="H316" s="270"/>
      <c r="I316" t="s">
        <v>428</v>
      </c>
      <c r="O316"/>
      <c r="AI316" t="s">
        <v>1715</v>
      </c>
      <c r="AO316" t="s">
        <v>1712</v>
      </c>
      <c r="AP316">
        <v>0</v>
      </c>
      <c r="AQ316" t="e">
        <f>VLOOKUP(A316,[1]Sheet1!$C$4:$G$51,1,0)</f>
        <v>#N/A</v>
      </c>
      <c r="AR316" t="e">
        <f>VLOOKUP(A316,[1]Sheet1!$C$4:$H$51,1,0)</f>
        <v>#N/A</v>
      </c>
    </row>
    <row r="317" spans="1:44" ht="18" x14ac:dyDescent="0.2">
      <c r="A317" s="278">
        <v>117832</v>
      </c>
      <c r="B317" s="278" t="s">
        <v>2153</v>
      </c>
      <c r="C317" s="278" t="s">
        <v>69</v>
      </c>
      <c r="D317" s="278" t="s">
        <v>2154</v>
      </c>
      <c r="E317" s="278"/>
      <c r="F317" s="278"/>
      <c r="G317" s="270"/>
      <c r="H317" s="270"/>
      <c r="I317" t="s">
        <v>428</v>
      </c>
      <c r="O317"/>
      <c r="AI317" t="s">
        <v>1715</v>
      </c>
      <c r="AO317" t="s">
        <v>1712</v>
      </c>
      <c r="AP317">
        <v>0</v>
      </c>
      <c r="AQ317" t="e">
        <f>VLOOKUP(A317,[1]Sheet1!$C$4:$G$51,1,0)</f>
        <v>#N/A</v>
      </c>
      <c r="AR317" t="e">
        <f>VLOOKUP(A317,[1]Sheet1!$C$4:$H$51,1,0)</f>
        <v>#N/A</v>
      </c>
    </row>
    <row r="318" spans="1:44" ht="18" x14ac:dyDescent="0.2">
      <c r="A318" s="278">
        <v>117902</v>
      </c>
      <c r="B318" s="278" t="s">
        <v>2155</v>
      </c>
      <c r="C318" s="278" t="s">
        <v>377</v>
      </c>
      <c r="D318" s="278" t="s">
        <v>265</v>
      </c>
      <c r="E318" s="278"/>
      <c r="F318" s="278"/>
      <c r="G318" s="270"/>
      <c r="H318" s="270"/>
      <c r="I318" t="s">
        <v>428</v>
      </c>
      <c r="O318"/>
      <c r="AI318" t="s">
        <v>1715</v>
      </c>
      <c r="AO318" t="s">
        <v>1712</v>
      </c>
      <c r="AP318">
        <v>0</v>
      </c>
      <c r="AQ318" t="e">
        <f>VLOOKUP(A318,[1]Sheet1!$C$4:$G$51,1,0)</f>
        <v>#N/A</v>
      </c>
      <c r="AR318" t="e">
        <f>VLOOKUP(A318,[1]Sheet1!$C$4:$H$51,1,0)</f>
        <v>#N/A</v>
      </c>
    </row>
    <row r="319" spans="1:44" ht="18" x14ac:dyDescent="0.2">
      <c r="A319" s="278">
        <v>117908</v>
      </c>
      <c r="B319" s="278" t="s">
        <v>2156</v>
      </c>
      <c r="C319" s="278" t="s">
        <v>668</v>
      </c>
      <c r="D319" s="278" t="s">
        <v>265</v>
      </c>
      <c r="E319" s="278"/>
      <c r="F319" s="278"/>
      <c r="G319" s="270"/>
      <c r="H319" s="270"/>
      <c r="I319" t="s">
        <v>428</v>
      </c>
      <c r="O319"/>
      <c r="AI319" t="s">
        <v>1715</v>
      </c>
      <c r="AO319" t="s">
        <v>1712</v>
      </c>
      <c r="AP319">
        <v>0</v>
      </c>
      <c r="AQ319" t="e">
        <f>VLOOKUP(A319,[1]Sheet1!$C$4:$G$51,1,0)</f>
        <v>#N/A</v>
      </c>
      <c r="AR319" t="e">
        <f>VLOOKUP(A319,[1]Sheet1!$C$4:$H$51,1,0)</f>
        <v>#N/A</v>
      </c>
    </row>
    <row r="320" spans="1:44" ht="18" x14ac:dyDescent="0.2">
      <c r="A320" s="278">
        <v>117928</v>
      </c>
      <c r="B320" s="278" t="s">
        <v>2157</v>
      </c>
      <c r="C320" s="278" t="s">
        <v>2158</v>
      </c>
      <c r="D320" s="278" t="s">
        <v>2159</v>
      </c>
      <c r="E320" s="278"/>
      <c r="F320" s="278"/>
      <c r="G320" s="270"/>
      <c r="H320" s="270"/>
      <c r="I320" t="s">
        <v>428</v>
      </c>
      <c r="O320"/>
      <c r="AI320" t="s">
        <v>1715</v>
      </c>
      <c r="AO320" t="s">
        <v>1712</v>
      </c>
      <c r="AP320">
        <v>0</v>
      </c>
      <c r="AQ320" t="e">
        <f>VLOOKUP(A320,[1]Sheet1!$C$4:$G$51,1,0)</f>
        <v>#N/A</v>
      </c>
      <c r="AR320" t="e">
        <f>VLOOKUP(A320,[1]Sheet1!$C$4:$H$51,1,0)</f>
        <v>#N/A</v>
      </c>
    </row>
    <row r="321" spans="1:44" x14ac:dyDescent="0.2">
      <c r="A321">
        <v>117945</v>
      </c>
      <c r="B321" t="s">
        <v>1195</v>
      </c>
      <c r="C321" t="s">
        <v>102</v>
      </c>
      <c r="D321" t="s">
        <v>1175</v>
      </c>
      <c r="I321" t="s">
        <v>428</v>
      </c>
      <c r="O321"/>
      <c r="AG321" t="s">
        <v>1718</v>
      </c>
      <c r="AI321" t="s">
        <v>1718</v>
      </c>
      <c r="AO321" t="s">
        <v>1712</v>
      </c>
      <c r="AP321">
        <v>0</v>
      </c>
      <c r="AQ321" t="e">
        <f>VLOOKUP(A321,[1]Sheet1!$C$4:$G$51,1,0)</f>
        <v>#N/A</v>
      </c>
      <c r="AR321" t="e">
        <f>VLOOKUP(A321,[1]Sheet1!$C$4:$H$51,1,0)</f>
        <v>#N/A</v>
      </c>
    </row>
    <row r="322" spans="1:44" ht="18" x14ac:dyDescent="0.2">
      <c r="A322" s="270">
        <v>117948</v>
      </c>
      <c r="B322" s="270" t="s">
        <v>1932</v>
      </c>
      <c r="C322" s="270" t="s">
        <v>115</v>
      </c>
      <c r="D322" s="270"/>
      <c r="E322" s="270"/>
      <c r="F322" s="278"/>
      <c r="G322" s="270"/>
      <c r="H322" s="270"/>
      <c r="I322" t="s">
        <v>2335</v>
      </c>
      <c r="O322"/>
      <c r="AI322" t="s">
        <v>2335</v>
      </c>
      <c r="AO322" t="s">
        <v>1712</v>
      </c>
      <c r="AP322" t="s">
        <v>2332</v>
      </c>
      <c r="AQ322" t="e">
        <f>VLOOKUP(A322,[1]Sheet1!$C$4:$G$51,1,0)</f>
        <v>#N/A</v>
      </c>
      <c r="AR322" t="e">
        <f>VLOOKUP(A322,[1]Sheet1!$C$4:$H$51,1,0)</f>
        <v>#N/A</v>
      </c>
    </row>
    <row r="323" spans="1:44" ht="18" x14ac:dyDescent="0.2">
      <c r="A323" s="278">
        <v>117956</v>
      </c>
      <c r="B323" s="278" t="s">
        <v>2160</v>
      </c>
      <c r="C323" s="278" t="s">
        <v>414</v>
      </c>
      <c r="D323" s="278" t="s">
        <v>208</v>
      </c>
      <c r="E323" s="278"/>
      <c r="F323" s="278"/>
      <c r="G323" s="270"/>
      <c r="H323" s="270"/>
      <c r="I323" t="s">
        <v>428</v>
      </c>
      <c r="O323"/>
      <c r="AI323" t="s">
        <v>1715</v>
      </c>
      <c r="AO323" t="s">
        <v>1712</v>
      </c>
      <c r="AP323">
        <v>0</v>
      </c>
      <c r="AQ323" t="e">
        <f>VLOOKUP(A323,[1]Sheet1!$C$4:$G$51,1,0)</f>
        <v>#N/A</v>
      </c>
      <c r="AR323" t="e">
        <f>VLOOKUP(A323,[1]Sheet1!$C$4:$H$51,1,0)</f>
        <v>#N/A</v>
      </c>
    </row>
    <row r="324" spans="1:44" ht="18" x14ac:dyDescent="0.2">
      <c r="A324" s="278">
        <v>117964</v>
      </c>
      <c r="B324" s="278" t="s">
        <v>2161</v>
      </c>
      <c r="C324" s="278" t="s">
        <v>2162</v>
      </c>
      <c r="D324" s="278" t="s">
        <v>284</v>
      </c>
      <c r="E324" s="278"/>
      <c r="F324" s="278"/>
      <c r="G324" s="270"/>
      <c r="H324" s="270"/>
      <c r="I324" t="s">
        <v>428</v>
      </c>
      <c r="O324"/>
      <c r="AI324" t="s">
        <v>1715</v>
      </c>
      <c r="AO324" t="s">
        <v>1712</v>
      </c>
      <c r="AP324">
        <v>0</v>
      </c>
      <c r="AQ324" t="e">
        <f>VLOOKUP(A324,[1]Sheet1!$C$4:$G$51,1,0)</f>
        <v>#N/A</v>
      </c>
      <c r="AR324" t="e">
        <f>VLOOKUP(A324,[1]Sheet1!$C$4:$H$51,1,0)</f>
        <v>#N/A</v>
      </c>
    </row>
    <row r="325" spans="1:44" x14ac:dyDescent="0.2">
      <c r="A325">
        <v>118018</v>
      </c>
      <c r="B325" t="s">
        <v>775</v>
      </c>
      <c r="C325" t="s">
        <v>166</v>
      </c>
      <c r="D325" t="s">
        <v>759</v>
      </c>
      <c r="E325" t="s">
        <v>342</v>
      </c>
      <c r="F325" s="230">
        <v>32509</v>
      </c>
      <c r="G325" t="s">
        <v>325</v>
      </c>
      <c r="H325" t="s">
        <v>344</v>
      </c>
      <c r="I325" t="s">
        <v>428</v>
      </c>
      <c r="K325" t="s">
        <v>345</v>
      </c>
      <c r="L325">
        <v>2014</v>
      </c>
      <c r="M325" t="s">
        <v>325</v>
      </c>
      <c r="N325" t="s">
        <v>327</v>
      </c>
      <c r="O325"/>
      <c r="AG325" t="s">
        <v>1716</v>
      </c>
      <c r="AI325" t="s">
        <v>1716</v>
      </c>
      <c r="AP325">
        <v>0</v>
      </c>
      <c r="AQ325" t="e">
        <f>VLOOKUP(A325,[1]Sheet1!$C$4:$G$51,1,0)</f>
        <v>#N/A</v>
      </c>
      <c r="AR325" t="e">
        <f>VLOOKUP(A325,[1]Sheet1!$C$4:$H$51,1,0)</f>
        <v>#N/A</v>
      </c>
    </row>
    <row r="326" spans="1:44" ht="18" x14ac:dyDescent="0.2">
      <c r="A326" s="278">
        <v>118023</v>
      </c>
      <c r="B326" s="278" t="s">
        <v>2163</v>
      </c>
      <c r="C326" s="278" t="s">
        <v>85</v>
      </c>
      <c r="D326" s="278" t="s">
        <v>227</v>
      </c>
      <c r="E326" s="278"/>
      <c r="F326" s="278"/>
      <c r="G326" s="270"/>
      <c r="H326" s="270"/>
      <c r="I326" t="s">
        <v>428</v>
      </c>
      <c r="O326"/>
      <c r="AI326" t="s">
        <v>1715</v>
      </c>
      <c r="AO326" t="s">
        <v>1712</v>
      </c>
      <c r="AP326">
        <v>0</v>
      </c>
      <c r="AQ326" t="e">
        <f>VLOOKUP(A326,[1]Sheet1!$C$4:$G$51,1,0)</f>
        <v>#N/A</v>
      </c>
      <c r="AR326" t="e">
        <f>VLOOKUP(A326,[1]Sheet1!$C$4:$H$51,1,0)</f>
        <v>#N/A</v>
      </c>
    </row>
    <row r="327" spans="1:44" ht="18" x14ac:dyDescent="0.2">
      <c r="A327" s="278">
        <v>118029</v>
      </c>
      <c r="B327" s="278" t="s">
        <v>2222</v>
      </c>
      <c r="C327" s="278" t="s">
        <v>376</v>
      </c>
      <c r="D327" s="278" t="s">
        <v>409</v>
      </c>
      <c r="E327" s="278"/>
      <c r="F327" s="278"/>
      <c r="G327" s="270"/>
      <c r="H327" s="270"/>
      <c r="I327" t="s">
        <v>428</v>
      </c>
      <c r="O327"/>
      <c r="AI327" t="s">
        <v>1716</v>
      </c>
      <c r="AO327" t="s">
        <v>1712</v>
      </c>
      <c r="AP327">
        <v>0</v>
      </c>
      <c r="AQ327" t="e">
        <f>VLOOKUP(A327,[1]Sheet1!$C$4:$G$51,1,0)</f>
        <v>#N/A</v>
      </c>
      <c r="AR327" t="e">
        <f>VLOOKUP(A327,[1]Sheet1!$C$4:$H$51,1,0)</f>
        <v>#N/A</v>
      </c>
    </row>
    <row r="328" spans="1:44" ht="18" x14ac:dyDescent="0.2">
      <c r="A328" s="278">
        <v>118044</v>
      </c>
      <c r="B328" s="278" t="s">
        <v>2223</v>
      </c>
      <c r="C328" s="278" t="s">
        <v>2224</v>
      </c>
      <c r="D328" s="278" t="s">
        <v>701</v>
      </c>
      <c r="E328" s="278"/>
      <c r="F328" s="278"/>
      <c r="G328" s="270"/>
      <c r="H328" s="270"/>
      <c r="I328" t="s">
        <v>428</v>
      </c>
      <c r="O328"/>
      <c r="AI328" t="s">
        <v>1716</v>
      </c>
      <c r="AO328" t="s">
        <v>1712</v>
      </c>
      <c r="AP328">
        <v>0</v>
      </c>
      <c r="AQ328" t="e">
        <f>VLOOKUP(A328,[1]Sheet1!$C$4:$G$51,1,0)</f>
        <v>#N/A</v>
      </c>
      <c r="AR328" t="e">
        <f>VLOOKUP(A328,[1]Sheet1!$C$4:$H$51,1,0)</f>
        <v>#N/A</v>
      </c>
    </row>
    <row r="329" spans="1:44" ht="18" x14ac:dyDescent="0.2">
      <c r="A329" s="278">
        <v>118045</v>
      </c>
      <c r="B329" s="278" t="s">
        <v>2297</v>
      </c>
      <c r="C329" s="278" t="s">
        <v>533</v>
      </c>
      <c r="D329" s="278" t="s">
        <v>246</v>
      </c>
      <c r="E329" s="278"/>
      <c r="F329" s="278"/>
      <c r="G329" s="270"/>
      <c r="H329" s="270"/>
      <c r="I329" t="s">
        <v>428</v>
      </c>
      <c r="O329"/>
      <c r="AI329" t="s">
        <v>1717</v>
      </c>
      <c r="AO329" t="s">
        <v>1712</v>
      </c>
      <c r="AP329">
        <v>0</v>
      </c>
      <c r="AQ329" t="e">
        <f>VLOOKUP(A329,[1]Sheet1!$C$4:$G$51,1,0)</f>
        <v>#N/A</v>
      </c>
      <c r="AR329" t="e">
        <f>VLOOKUP(A329,[1]Sheet1!$C$4:$H$51,1,0)</f>
        <v>#N/A</v>
      </c>
    </row>
    <row r="330" spans="1:44" ht="18" x14ac:dyDescent="0.2">
      <c r="A330" s="278">
        <v>118060</v>
      </c>
      <c r="B330" s="278" t="s">
        <v>2164</v>
      </c>
      <c r="C330" s="278" t="s">
        <v>84</v>
      </c>
      <c r="D330" s="278" t="s">
        <v>261</v>
      </c>
      <c r="E330" s="278"/>
      <c r="F330" s="278"/>
      <c r="G330" s="270"/>
      <c r="H330" s="270"/>
      <c r="I330" t="s">
        <v>428</v>
      </c>
      <c r="O330"/>
      <c r="AI330" t="s">
        <v>1715</v>
      </c>
      <c r="AO330" t="s">
        <v>1712</v>
      </c>
      <c r="AP330">
        <v>0</v>
      </c>
      <c r="AQ330" t="e">
        <f>VLOOKUP(A330,[1]Sheet1!$C$4:$G$51,1,0)</f>
        <v>#N/A</v>
      </c>
      <c r="AR330" t="e">
        <f>VLOOKUP(A330,[1]Sheet1!$C$4:$H$51,1,0)</f>
        <v>#N/A</v>
      </c>
    </row>
    <row r="331" spans="1:44" ht="18" x14ac:dyDescent="0.2">
      <c r="A331" s="278">
        <v>118073</v>
      </c>
      <c r="B331" s="278" t="s">
        <v>2225</v>
      </c>
      <c r="C331" s="278" t="s">
        <v>72</v>
      </c>
      <c r="D331" s="278" t="s">
        <v>266</v>
      </c>
      <c r="E331" s="278"/>
      <c r="F331" s="278"/>
      <c r="G331" s="270"/>
      <c r="H331" s="270"/>
      <c r="I331" t="s">
        <v>428</v>
      </c>
      <c r="O331"/>
      <c r="AI331" t="s">
        <v>1716</v>
      </c>
      <c r="AO331" t="s">
        <v>1712</v>
      </c>
      <c r="AP331">
        <v>0</v>
      </c>
      <c r="AQ331" t="e">
        <f>VLOOKUP(A331,[1]Sheet1!$C$4:$G$51,1,0)</f>
        <v>#N/A</v>
      </c>
      <c r="AR331" t="e">
        <f>VLOOKUP(A331,[1]Sheet1!$C$4:$H$51,1,0)</f>
        <v>#N/A</v>
      </c>
    </row>
    <row r="332" spans="1:44" ht="18" x14ac:dyDescent="0.2">
      <c r="A332" s="278">
        <v>118134</v>
      </c>
      <c r="B332" s="278" t="s">
        <v>2165</v>
      </c>
      <c r="C332" s="278" t="s">
        <v>673</v>
      </c>
      <c r="D332" s="278" t="s">
        <v>2166</v>
      </c>
      <c r="E332" s="278"/>
      <c r="F332" s="278"/>
      <c r="G332" s="270"/>
      <c r="H332" s="270"/>
      <c r="I332" t="s">
        <v>428</v>
      </c>
      <c r="O332"/>
      <c r="AI332" t="s">
        <v>1715</v>
      </c>
      <c r="AO332" t="s">
        <v>1712</v>
      </c>
      <c r="AP332">
        <v>0</v>
      </c>
      <c r="AQ332" t="e">
        <f>VLOOKUP(A332,[1]Sheet1!$C$4:$G$51,1,0)</f>
        <v>#N/A</v>
      </c>
      <c r="AR332" t="e">
        <f>VLOOKUP(A332,[1]Sheet1!$C$4:$H$51,1,0)</f>
        <v>#N/A</v>
      </c>
    </row>
    <row r="333" spans="1:44" ht="18" x14ac:dyDescent="0.2">
      <c r="A333" s="270">
        <v>118151</v>
      </c>
      <c r="B333" s="270" t="s">
        <v>1933</v>
      </c>
      <c r="C333" s="270" t="s">
        <v>153</v>
      </c>
      <c r="D333" s="270"/>
      <c r="E333" s="270"/>
      <c r="F333" s="278"/>
      <c r="G333" s="270"/>
      <c r="H333" s="270"/>
      <c r="I333" t="s">
        <v>2335</v>
      </c>
      <c r="O333"/>
      <c r="AI333" t="s">
        <v>2335</v>
      </c>
      <c r="AO333" t="s">
        <v>1712</v>
      </c>
      <c r="AP333" t="s">
        <v>2332</v>
      </c>
      <c r="AQ333" t="e">
        <f>VLOOKUP(A333,[1]Sheet1!$C$4:$G$51,1,0)</f>
        <v>#N/A</v>
      </c>
      <c r="AR333" t="e">
        <f>VLOOKUP(A333,[1]Sheet1!$C$4:$H$51,1,0)</f>
        <v>#N/A</v>
      </c>
    </row>
    <row r="334" spans="1:44" ht="18" x14ac:dyDescent="0.2">
      <c r="A334" s="270">
        <v>118184</v>
      </c>
      <c r="B334" s="270" t="s">
        <v>1934</v>
      </c>
      <c r="C334" s="270" t="s">
        <v>667</v>
      </c>
      <c r="D334" s="270"/>
      <c r="E334" s="270"/>
      <c r="F334" s="278"/>
      <c r="G334" s="270"/>
      <c r="H334" s="270"/>
      <c r="I334" t="s">
        <v>2335</v>
      </c>
      <c r="O334"/>
      <c r="AI334" t="s">
        <v>2335</v>
      </c>
      <c r="AO334" t="s">
        <v>1712</v>
      </c>
      <c r="AP334" t="s">
        <v>2332</v>
      </c>
      <c r="AQ334" t="e">
        <f>VLOOKUP(A334,[1]Sheet1!$C$4:$G$51,1,0)</f>
        <v>#N/A</v>
      </c>
      <c r="AR334" t="e">
        <f>VLOOKUP(A334,[1]Sheet1!$C$4:$H$51,1,0)</f>
        <v>#N/A</v>
      </c>
    </row>
    <row r="335" spans="1:44" ht="18" x14ac:dyDescent="0.2">
      <c r="A335" s="278">
        <v>118207</v>
      </c>
      <c r="B335" s="278" t="s">
        <v>2167</v>
      </c>
      <c r="C335" s="278" t="s">
        <v>685</v>
      </c>
      <c r="D335" s="278" t="s">
        <v>2168</v>
      </c>
      <c r="E335" s="278"/>
      <c r="F335" s="278"/>
      <c r="G335" s="270"/>
      <c r="H335" s="270"/>
      <c r="I335" t="s">
        <v>428</v>
      </c>
      <c r="O335"/>
      <c r="AI335" t="s">
        <v>1715</v>
      </c>
      <c r="AO335" t="s">
        <v>1712</v>
      </c>
      <c r="AP335">
        <v>0</v>
      </c>
      <c r="AQ335" t="e">
        <f>VLOOKUP(A335,[1]Sheet1!$C$4:$G$51,1,0)</f>
        <v>#N/A</v>
      </c>
      <c r="AR335" t="e">
        <f>VLOOKUP(A335,[1]Sheet1!$C$4:$H$51,1,0)</f>
        <v>#N/A</v>
      </c>
    </row>
    <row r="336" spans="1:44" ht="18" x14ac:dyDescent="0.2">
      <c r="A336" s="278">
        <v>118208</v>
      </c>
      <c r="B336" s="278" t="s">
        <v>2010</v>
      </c>
      <c r="C336" s="278" t="s">
        <v>60</v>
      </c>
      <c r="D336" s="278" t="s">
        <v>238</v>
      </c>
      <c r="E336" s="278"/>
      <c r="F336" s="278"/>
      <c r="G336" s="270"/>
      <c r="H336" s="270"/>
      <c r="I336" t="s">
        <v>428</v>
      </c>
      <c r="O336"/>
      <c r="AI336" t="s">
        <v>1719</v>
      </c>
      <c r="AO336" t="s">
        <v>1712</v>
      </c>
      <c r="AP336">
        <v>0</v>
      </c>
      <c r="AQ336" t="e">
        <f>VLOOKUP(A336,[1]Sheet1!$C$4:$G$51,1,0)</f>
        <v>#N/A</v>
      </c>
      <c r="AR336" t="e">
        <f>VLOOKUP(A336,[1]Sheet1!$C$4:$H$51,1,0)</f>
        <v>#N/A</v>
      </c>
    </row>
    <row r="337" spans="1:44" x14ac:dyDescent="0.2">
      <c r="A337">
        <v>118239</v>
      </c>
      <c r="B337" t="s">
        <v>1194</v>
      </c>
      <c r="C337" t="s">
        <v>421</v>
      </c>
      <c r="D337" t="s">
        <v>291</v>
      </c>
      <c r="E337" t="s">
        <v>1284</v>
      </c>
      <c r="F337" s="230">
        <v>31635</v>
      </c>
      <c r="G337" t="s">
        <v>1574</v>
      </c>
      <c r="H337" t="s">
        <v>344</v>
      </c>
      <c r="I337" t="s">
        <v>428</v>
      </c>
      <c r="K337" t="s">
        <v>326</v>
      </c>
      <c r="L337">
        <v>2005</v>
      </c>
      <c r="M337" t="s">
        <v>327</v>
      </c>
      <c r="N337" t="s">
        <v>340</v>
      </c>
      <c r="O337"/>
      <c r="AI337">
        <v>0</v>
      </c>
      <c r="AP337">
        <v>0</v>
      </c>
      <c r="AQ337" t="e">
        <f>VLOOKUP(A337,[1]Sheet1!$C$4:$G$51,1,0)</f>
        <v>#N/A</v>
      </c>
      <c r="AR337" t="e">
        <f>VLOOKUP(A337,[1]Sheet1!$C$4:$H$51,1,0)</f>
        <v>#N/A</v>
      </c>
    </row>
    <row r="338" spans="1:44" ht="18" x14ac:dyDescent="0.2">
      <c r="A338" s="270">
        <v>118269</v>
      </c>
      <c r="B338" s="270" t="s">
        <v>1969</v>
      </c>
      <c r="C338" s="270" t="s">
        <v>419</v>
      </c>
      <c r="D338" s="270" t="s">
        <v>1970</v>
      </c>
      <c r="E338" s="270"/>
      <c r="F338" s="278"/>
      <c r="G338" s="270"/>
      <c r="H338" s="270"/>
      <c r="I338" t="s">
        <v>2335</v>
      </c>
      <c r="O338"/>
      <c r="AI338" t="s">
        <v>2335</v>
      </c>
      <c r="AO338" t="s">
        <v>1712</v>
      </c>
      <c r="AP338" t="s">
        <v>2332</v>
      </c>
      <c r="AQ338" t="e">
        <f>VLOOKUP(A338,[1]Sheet1!$C$4:$G$51,1,0)</f>
        <v>#N/A</v>
      </c>
      <c r="AR338" t="e">
        <f>VLOOKUP(A338,[1]Sheet1!$C$4:$H$51,1,0)</f>
        <v>#N/A</v>
      </c>
    </row>
    <row r="339" spans="1:44" ht="18" x14ac:dyDescent="0.2">
      <c r="A339" s="278">
        <v>118284</v>
      </c>
      <c r="B339" s="278" t="s">
        <v>2259</v>
      </c>
      <c r="C339" s="278" t="s">
        <v>2260</v>
      </c>
      <c r="D339" s="278" t="s">
        <v>238</v>
      </c>
      <c r="E339" s="278"/>
      <c r="F339" s="278"/>
      <c r="G339" s="270"/>
      <c r="H339" s="270"/>
      <c r="I339" t="s">
        <v>428</v>
      </c>
      <c r="O339"/>
      <c r="AI339" t="s">
        <v>1720</v>
      </c>
      <c r="AO339" t="s">
        <v>1712</v>
      </c>
      <c r="AP339">
        <v>0</v>
      </c>
      <c r="AQ339" t="e">
        <f>VLOOKUP(A339,[1]Sheet1!$C$4:$G$51,1,0)</f>
        <v>#N/A</v>
      </c>
      <c r="AR339" t="e">
        <f>VLOOKUP(A339,[1]Sheet1!$C$4:$H$51,1,0)</f>
        <v>#N/A</v>
      </c>
    </row>
    <row r="340" spans="1:44" ht="18" x14ac:dyDescent="0.2">
      <c r="A340" s="270">
        <v>118335</v>
      </c>
      <c r="B340" s="270" t="s">
        <v>1971</v>
      </c>
      <c r="C340" s="270" t="s">
        <v>148</v>
      </c>
      <c r="D340" s="270" t="s">
        <v>383</v>
      </c>
      <c r="E340" s="270"/>
      <c r="F340" s="278"/>
      <c r="G340" s="270"/>
      <c r="H340" s="270"/>
      <c r="I340" t="s">
        <v>2335</v>
      </c>
      <c r="O340"/>
      <c r="AI340" t="s">
        <v>2335</v>
      </c>
      <c r="AO340" t="s">
        <v>1712</v>
      </c>
      <c r="AP340" t="s">
        <v>2332</v>
      </c>
      <c r="AQ340" t="e">
        <f>VLOOKUP(A340,[1]Sheet1!$C$4:$G$51,1,0)</f>
        <v>#N/A</v>
      </c>
      <c r="AR340" t="e">
        <f>VLOOKUP(A340,[1]Sheet1!$C$4:$H$51,1,0)</f>
        <v>#N/A</v>
      </c>
    </row>
    <row r="341" spans="1:44" x14ac:dyDescent="0.2">
      <c r="A341">
        <v>118374</v>
      </c>
      <c r="B341" t="s">
        <v>1701</v>
      </c>
      <c r="C341" t="s">
        <v>468</v>
      </c>
      <c r="D341" t="s">
        <v>540</v>
      </c>
      <c r="I341" t="s">
        <v>428</v>
      </c>
      <c r="O341"/>
      <c r="AG341" t="s">
        <v>1716</v>
      </c>
      <c r="AI341" t="s">
        <v>1716</v>
      </c>
      <c r="AO341" t="s">
        <v>1712</v>
      </c>
      <c r="AP341">
        <v>0</v>
      </c>
      <c r="AQ341" t="e">
        <f>VLOOKUP(A341,[1]Sheet1!$C$4:$G$51,1,0)</f>
        <v>#N/A</v>
      </c>
      <c r="AR341" t="e">
        <f>VLOOKUP(A341,[1]Sheet1!$C$4:$H$51,1,0)</f>
        <v>#N/A</v>
      </c>
    </row>
    <row r="342" spans="1:44" ht="18" x14ac:dyDescent="0.2">
      <c r="A342" s="278">
        <v>118402</v>
      </c>
      <c r="B342" s="278" t="s">
        <v>2169</v>
      </c>
      <c r="C342" s="278" t="s">
        <v>66</v>
      </c>
      <c r="D342" s="278" t="s">
        <v>239</v>
      </c>
      <c r="E342" s="278"/>
      <c r="F342" s="278"/>
      <c r="G342" s="270"/>
      <c r="H342" s="270"/>
      <c r="I342" t="s">
        <v>428</v>
      </c>
      <c r="O342"/>
      <c r="AI342" t="s">
        <v>1715</v>
      </c>
      <c r="AO342" t="s">
        <v>1712</v>
      </c>
      <c r="AP342">
        <v>0</v>
      </c>
      <c r="AQ342" t="e">
        <f>VLOOKUP(A342,[1]Sheet1!$C$4:$G$51,1,0)</f>
        <v>#N/A</v>
      </c>
      <c r="AR342" t="e">
        <f>VLOOKUP(A342,[1]Sheet1!$C$4:$H$51,1,0)</f>
        <v>#N/A</v>
      </c>
    </row>
    <row r="343" spans="1:44" ht="18" x14ac:dyDescent="0.2">
      <c r="A343" s="278">
        <v>118486</v>
      </c>
      <c r="B343" s="278" t="s">
        <v>2011</v>
      </c>
      <c r="C343" s="278" t="s">
        <v>2012</v>
      </c>
      <c r="D343" s="278" t="s">
        <v>220</v>
      </c>
      <c r="E343" s="278"/>
      <c r="F343" s="278"/>
      <c r="G343" s="270"/>
      <c r="H343" s="270"/>
      <c r="I343" t="s">
        <v>428</v>
      </c>
      <c r="O343"/>
      <c r="AI343" t="s">
        <v>1719</v>
      </c>
      <c r="AO343" t="s">
        <v>1712</v>
      </c>
      <c r="AP343">
        <v>0</v>
      </c>
      <c r="AQ343" t="e">
        <f>VLOOKUP(A343,[1]Sheet1!$C$4:$G$51,1,0)</f>
        <v>#N/A</v>
      </c>
      <c r="AR343" t="e">
        <f>VLOOKUP(A343,[1]Sheet1!$C$4:$H$51,1,0)</f>
        <v>#N/A</v>
      </c>
    </row>
    <row r="344" spans="1:44" ht="18" x14ac:dyDescent="0.2">
      <c r="A344" s="278">
        <v>118532</v>
      </c>
      <c r="B344" s="278" t="s">
        <v>2170</v>
      </c>
      <c r="C344" s="278" t="s">
        <v>687</v>
      </c>
      <c r="D344" s="278" t="s">
        <v>467</v>
      </c>
      <c r="E344" s="278"/>
      <c r="F344" s="278"/>
      <c r="G344" s="270"/>
      <c r="H344" s="270"/>
      <c r="I344" t="s">
        <v>428</v>
      </c>
      <c r="O344"/>
      <c r="AI344" t="s">
        <v>1715</v>
      </c>
      <c r="AO344" t="s">
        <v>1712</v>
      </c>
      <c r="AP344">
        <v>0</v>
      </c>
      <c r="AQ344" t="e">
        <f>VLOOKUP(A344,[1]Sheet1!$C$4:$G$51,1,0)</f>
        <v>#N/A</v>
      </c>
      <c r="AR344" t="e">
        <f>VLOOKUP(A344,[1]Sheet1!$C$4:$H$51,1,0)</f>
        <v>#N/A</v>
      </c>
    </row>
    <row r="345" spans="1:44" ht="18" x14ac:dyDescent="0.2">
      <c r="A345" s="278">
        <v>118628</v>
      </c>
      <c r="B345" s="278" t="s">
        <v>2226</v>
      </c>
      <c r="C345" s="278" t="s">
        <v>2197</v>
      </c>
      <c r="D345" s="278" t="s">
        <v>247</v>
      </c>
      <c r="E345" s="278"/>
      <c r="F345" s="278"/>
      <c r="G345" s="270"/>
      <c r="H345" s="270"/>
      <c r="I345" t="s">
        <v>428</v>
      </c>
      <c r="O345"/>
      <c r="AI345" t="s">
        <v>1716</v>
      </c>
      <c r="AO345" t="s">
        <v>1712</v>
      </c>
      <c r="AP345">
        <v>0</v>
      </c>
      <c r="AQ345" t="e">
        <f>VLOOKUP(A345,[1]Sheet1!$C$4:$G$51,1,0)</f>
        <v>#N/A</v>
      </c>
      <c r="AR345" t="e">
        <f>VLOOKUP(A345,[1]Sheet1!$C$4:$H$51,1,0)</f>
        <v>#N/A</v>
      </c>
    </row>
    <row r="346" spans="1:44" x14ac:dyDescent="0.2">
      <c r="A346">
        <v>118641</v>
      </c>
      <c r="B346" t="s">
        <v>1494</v>
      </c>
      <c r="C346" t="s">
        <v>66</v>
      </c>
      <c r="D346" t="s">
        <v>237</v>
      </c>
      <c r="I346" t="s">
        <v>428</v>
      </c>
      <c r="O346"/>
      <c r="AG346" t="s">
        <v>1715</v>
      </c>
      <c r="AI346" t="s">
        <v>1715</v>
      </c>
      <c r="AN346" t="s">
        <v>1712</v>
      </c>
      <c r="AO346" t="s">
        <v>1712</v>
      </c>
      <c r="AP346">
        <v>0</v>
      </c>
      <c r="AQ346" t="e">
        <f>VLOOKUP(A346,[1]Sheet1!$C$4:$G$51,1,0)</f>
        <v>#N/A</v>
      </c>
      <c r="AR346" t="e">
        <f>VLOOKUP(A346,[1]Sheet1!$C$4:$H$51,1,0)</f>
        <v>#N/A</v>
      </c>
    </row>
    <row r="347" spans="1:44" x14ac:dyDescent="0.2">
      <c r="A347">
        <v>118643</v>
      </c>
      <c r="B347" t="s">
        <v>752</v>
      </c>
      <c r="C347" t="s">
        <v>83</v>
      </c>
      <c r="D347" t="s">
        <v>238</v>
      </c>
      <c r="E347" t="s">
        <v>1284</v>
      </c>
      <c r="F347" s="230">
        <v>34109</v>
      </c>
      <c r="G347" t="s">
        <v>325</v>
      </c>
      <c r="H347" t="s">
        <v>344</v>
      </c>
      <c r="I347" t="s">
        <v>428</v>
      </c>
      <c r="K347" t="s">
        <v>1567</v>
      </c>
      <c r="L347">
        <v>2011</v>
      </c>
      <c r="M347" t="s">
        <v>325</v>
      </c>
      <c r="N347" t="s">
        <v>333</v>
      </c>
      <c r="O347"/>
      <c r="AG347" t="s">
        <v>1715</v>
      </c>
      <c r="AI347" t="s">
        <v>1715</v>
      </c>
      <c r="AP347">
        <v>0</v>
      </c>
      <c r="AQ347" t="e">
        <f>VLOOKUP(A347,[1]Sheet1!$C$4:$G$51,1,0)</f>
        <v>#N/A</v>
      </c>
      <c r="AR347" t="e">
        <f>VLOOKUP(A347,[1]Sheet1!$C$4:$H$51,1,0)</f>
        <v>#N/A</v>
      </c>
    </row>
    <row r="348" spans="1:44" ht="18" x14ac:dyDescent="0.2">
      <c r="A348" s="278">
        <v>118673</v>
      </c>
      <c r="B348" s="278" t="s">
        <v>2171</v>
      </c>
      <c r="C348" s="278" t="s">
        <v>146</v>
      </c>
      <c r="D348" s="278" t="s">
        <v>277</v>
      </c>
      <c r="E348" s="278"/>
      <c r="F348" s="278"/>
      <c r="G348" s="270"/>
      <c r="H348" s="270"/>
      <c r="I348" t="s">
        <v>428</v>
      </c>
      <c r="O348"/>
      <c r="AI348" t="s">
        <v>1715</v>
      </c>
      <c r="AO348" t="s">
        <v>1712</v>
      </c>
      <c r="AP348">
        <v>0</v>
      </c>
      <c r="AQ348" t="e">
        <f>VLOOKUP(A348,[1]Sheet1!$C$4:$G$51,1,0)</f>
        <v>#N/A</v>
      </c>
      <c r="AR348" t="e">
        <f>VLOOKUP(A348,[1]Sheet1!$C$4:$H$51,1,0)</f>
        <v>#N/A</v>
      </c>
    </row>
    <row r="349" spans="1:44" ht="18" x14ac:dyDescent="0.2">
      <c r="A349" s="278">
        <v>118681</v>
      </c>
      <c r="B349" s="278" t="s">
        <v>2013</v>
      </c>
      <c r="C349" s="278" t="s">
        <v>414</v>
      </c>
      <c r="D349" s="278" t="s">
        <v>227</v>
      </c>
      <c r="E349" s="278"/>
      <c r="F349" s="278"/>
      <c r="G349" s="270"/>
      <c r="H349" s="270"/>
      <c r="I349" t="s">
        <v>428</v>
      </c>
      <c r="O349"/>
      <c r="AI349" t="s">
        <v>1719</v>
      </c>
      <c r="AO349" t="s">
        <v>1712</v>
      </c>
      <c r="AP349">
        <v>0</v>
      </c>
      <c r="AQ349" t="e">
        <f>VLOOKUP(A349,[1]Sheet1!$C$4:$G$51,1,0)</f>
        <v>#N/A</v>
      </c>
      <c r="AR349" t="e">
        <f>VLOOKUP(A349,[1]Sheet1!$C$4:$H$51,1,0)</f>
        <v>#N/A</v>
      </c>
    </row>
    <row r="350" spans="1:44" ht="18" x14ac:dyDescent="0.2">
      <c r="A350" s="278">
        <v>118692</v>
      </c>
      <c r="B350" s="278" t="s">
        <v>2172</v>
      </c>
      <c r="C350" s="278" t="s">
        <v>157</v>
      </c>
      <c r="D350" s="278" t="s">
        <v>2173</v>
      </c>
      <c r="E350" s="278"/>
      <c r="F350" s="278"/>
      <c r="G350" s="270"/>
      <c r="H350" s="270"/>
      <c r="I350" t="s">
        <v>428</v>
      </c>
      <c r="O350"/>
      <c r="AI350" t="s">
        <v>1715</v>
      </c>
      <c r="AO350" t="s">
        <v>1712</v>
      </c>
      <c r="AP350">
        <v>0</v>
      </c>
      <c r="AQ350" t="e">
        <f>VLOOKUP(A350,[1]Sheet1!$C$4:$G$51,1,0)</f>
        <v>#N/A</v>
      </c>
      <c r="AR350" t="e">
        <f>VLOOKUP(A350,[1]Sheet1!$C$4:$H$51,1,0)</f>
        <v>#N/A</v>
      </c>
    </row>
    <row r="351" spans="1:44" ht="18" x14ac:dyDescent="0.2">
      <c r="A351" s="278">
        <v>118696</v>
      </c>
      <c r="B351" s="278" t="s">
        <v>2261</v>
      </c>
      <c r="C351" s="278" t="s">
        <v>153</v>
      </c>
      <c r="D351" s="278" t="s">
        <v>2105</v>
      </c>
      <c r="E351" s="278"/>
      <c r="F351" s="278"/>
      <c r="G351" s="270"/>
      <c r="H351" s="270"/>
      <c r="I351" t="s">
        <v>428</v>
      </c>
      <c r="O351"/>
      <c r="AI351" t="s">
        <v>1720</v>
      </c>
      <c r="AO351" t="s">
        <v>1712</v>
      </c>
      <c r="AP351">
        <v>0</v>
      </c>
      <c r="AQ351" t="e">
        <f>VLOOKUP(A351,[1]Sheet1!$C$4:$G$51,1,0)</f>
        <v>#N/A</v>
      </c>
      <c r="AR351" t="e">
        <f>VLOOKUP(A351,[1]Sheet1!$C$4:$H$51,1,0)</f>
        <v>#N/A</v>
      </c>
    </row>
    <row r="352" spans="1:44" ht="18" x14ac:dyDescent="0.2">
      <c r="A352" s="278">
        <v>118754</v>
      </c>
      <c r="B352" s="278" t="s">
        <v>2227</v>
      </c>
      <c r="C352" s="278" t="s">
        <v>168</v>
      </c>
      <c r="D352" s="278" t="s">
        <v>295</v>
      </c>
      <c r="E352" s="278"/>
      <c r="F352" s="278"/>
      <c r="G352" s="270"/>
      <c r="H352" s="270"/>
      <c r="I352" t="s">
        <v>428</v>
      </c>
      <c r="O352"/>
      <c r="AI352" t="s">
        <v>1716</v>
      </c>
      <c r="AO352" t="s">
        <v>1712</v>
      </c>
      <c r="AP352">
        <v>0</v>
      </c>
      <c r="AQ352" t="e">
        <f>VLOOKUP(A352,[1]Sheet1!$C$4:$G$51,1,0)</f>
        <v>#N/A</v>
      </c>
      <c r="AR352" t="e">
        <f>VLOOKUP(A352,[1]Sheet1!$C$4:$H$51,1,0)</f>
        <v>#N/A</v>
      </c>
    </row>
    <row r="353" spans="1:44" ht="18" x14ac:dyDescent="0.2">
      <c r="A353" s="278">
        <v>118804</v>
      </c>
      <c r="B353" s="278" t="s">
        <v>2298</v>
      </c>
      <c r="C353" s="278" t="s">
        <v>130</v>
      </c>
      <c r="D353" s="278" t="s">
        <v>383</v>
      </c>
      <c r="E353" s="278"/>
      <c r="F353" s="278"/>
      <c r="G353" s="270"/>
      <c r="H353" s="270"/>
      <c r="I353" t="s">
        <v>428</v>
      </c>
      <c r="O353"/>
      <c r="AI353" t="s">
        <v>1717</v>
      </c>
      <c r="AO353" t="s">
        <v>1712</v>
      </c>
      <c r="AP353">
        <v>0</v>
      </c>
      <c r="AQ353" t="e">
        <f>VLOOKUP(A353,[1]Sheet1!$C$4:$G$51,1,0)</f>
        <v>#N/A</v>
      </c>
      <c r="AR353" t="e">
        <f>VLOOKUP(A353,[1]Sheet1!$C$4:$H$51,1,0)</f>
        <v>#N/A</v>
      </c>
    </row>
    <row r="354" spans="1:44" ht="18" x14ac:dyDescent="0.2">
      <c r="A354" s="278">
        <v>118809</v>
      </c>
      <c r="B354" s="278" t="s">
        <v>2174</v>
      </c>
      <c r="C354" s="278" t="s">
        <v>62</v>
      </c>
      <c r="D354" s="278" t="s">
        <v>451</v>
      </c>
      <c r="E354" s="278"/>
      <c r="F354" s="278"/>
      <c r="G354" s="270"/>
      <c r="H354" s="270"/>
      <c r="I354" t="s">
        <v>428</v>
      </c>
      <c r="O354"/>
      <c r="AI354" t="s">
        <v>1715</v>
      </c>
      <c r="AO354" t="s">
        <v>1712</v>
      </c>
      <c r="AP354">
        <v>0</v>
      </c>
      <c r="AQ354" t="e">
        <f>VLOOKUP(A354,[1]Sheet1!$C$4:$G$51,1,0)</f>
        <v>#N/A</v>
      </c>
      <c r="AR354" t="e">
        <f>VLOOKUP(A354,[1]Sheet1!$C$4:$H$51,1,0)</f>
        <v>#N/A</v>
      </c>
    </row>
    <row r="355" spans="1:44" x14ac:dyDescent="0.2">
      <c r="A355">
        <v>118818</v>
      </c>
      <c r="B355" t="s">
        <v>751</v>
      </c>
      <c r="C355" t="s">
        <v>173</v>
      </c>
      <c r="D355" t="s">
        <v>284</v>
      </c>
      <c r="E355" t="s">
        <v>343</v>
      </c>
      <c r="F355" s="230">
        <v>33911</v>
      </c>
      <c r="G355" t="s">
        <v>1584</v>
      </c>
      <c r="H355" t="s">
        <v>344</v>
      </c>
      <c r="I355" t="s">
        <v>428</v>
      </c>
      <c r="K355" t="s">
        <v>326</v>
      </c>
      <c r="L355">
        <v>2010</v>
      </c>
      <c r="M355" t="s">
        <v>327</v>
      </c>
      <c r="N355" t="s">
        <v>327</v>
      </c>
      <c r="O355"/>
      <c r="AG355" t="s">
        <v>1715</v>
      </c>
      <c r="AI355" t="s">
        <v>1715</v>
      </c>
      <c r="AM355" t="str">
        <f>IFERROR(VLOOKUP(A356,[2]Sheet2!A$2:C$3613,3,0),"")</f>
        <v>م</v>
      </c>
      <c r="AN355" t="s">
        <v>1712</v>
      </c>
      <c r="AO355" t="s">
        <v>1712</v>
      </c>
      <c r="AP355">
        <v>0</v>
      </c>
      <c r="AQ355" t="e">
        <f>VLOOKUP(A355,[1]Sheet1!$C$4:$G$51,1,0)</f>
        <v>#N/A</v>
      </c>
      <c r="AR355" t="e">
        <f>VLOOKUP(A355,[1]Sheet1!$C$4:$H$51,1,0)</f>
        <v>#N/A</v>
      </c>
    </row>
    <row r="356" spans="1:44" x14ac:dyDescent="0.2">
      <c r="A356">
        <v>118820</v>
      </c>
      <c r="B356" t="s">
        <v>1193</v>
      </c>
      <c r="C356" t="s">
        <v>75</v>
      </c>
      <c r="D356" t="s">
        <v>304</v>
      </c>
      <c r="I356" t="s">
        <v>428</v>
      </c>
      <c r="O356"/>
      <c r="AE356" t="str">
        <f>IFERROR(VLOOKUP(#REF!,[2]Sheet2!#REF!,2,0),"")</f>
        <v/>
      </c>
      <c r="AG356" t="s">
        <v>1799</v>
      </c>
      <c r="AI356" t="s">
        <v>1799</v>
      </c>
      <c r="AL356" t="str">
        <f>IFERROR(VLOOKUP(A356,[2]Sheet2!A$2:C$3613,2,0),"")</f>
        <v>م</v>
      </c>
      <c r="AN356" t="s">
        <v>1712</v>
      </c>
      <c r="AO356" t="s">
        <v>1712</v>
      </c>
      <c r="AP356">
        <v>0</v>
      </c>
      <c r="AQ356" t="e">
        <f>VLOOKUP(A356,[1]Sheet1!$C$4:$G$51,1,0)</f>
        <v>#N/A</v>
      </c>
      <c r="AR356" t="e">
        <f>VLOOKUP(A356,[1]Sheet1!$C$4:$H$51,1,0)</f>
        <v>#N/A</v>
      </c>
    </row>
    <row r="357" spans="1:44" x14ac:dyDescent="0.2">
      <c r="A357">
        <v>118826</v>
      </c>
      <c r="B357" t="s">
        <v>1192</v>
      </c>
      <c r="C357" t="s">
        <v>63</v>
      </c>
      <c r="D357" t="s">
        <v>235</v>
      </c>
      <c r="E357" t="s">
        <v>1284</v>
      </c>
      <c r="F357" s="230">
        <v>25045</v>
      </c>
      <c r="G357" t="s">
        <v>1654</v>
      </c>
      <c r="H357" t="s">
        <v>344</v>
      </c>
      <c r="I357" t="s">
        <v>428</v>
      </c>
      <c r="K357" t="s">
        <v>326</v>
      </c>
      <c r="L357">
        <v>1986</v>
      </c>
      <c r="M357" t="s">
        <v>330</v>
      </c>
      <c r="N357" t="s">
        <v>330</v>
      </c>
      <c r="O357"/>
      <c r="AI357" t="s">
        <v>2329</v>
      </c>
      <c r="AN357" t="s">
        <v>1712</v>
      </c>
      <c r="AO357" t="s">
        <v>1712</v>
      </c>
      <c r="AP357">
        <v>0</v>
      </c>
      <c r="AQ357" t="e">
        <f>VLOOKUP(A357,[1]Sheet1!$C$4:$G$51,1,0)</f>
        <v>#N/A</v>
      </c>
      <c r="AR357" t="e">
        <f>VLOOKUP(A357,[1]Sheet1!$C$4:$H$51,1,0)</f>
        <v>#N/A</v>
      </c>
    </row>
    <row r="358" spans="1:44" x14ac:dyDescent="0.2">
      <c r="A358">
        <v>118851</v>
      </c>
      <c r="B358" t="s">
        <v>1191</v>
      </c>
      <c r="C358" t="s">
        <v>712</v>
      </c>
      <c r="D358" t="s">
        <v>518</v>
      </c>
      <c r="E358" t="s">
        <v>1284</v>
      </c>
      <c r="F358" s="230">
        <v>35796</v>
      </c>
      <c r="G358" t="s">
        <v>325</v>
      </c>
      <c r="H358" t="s">
        <v>344</v>
      </c>
      <c r="I358" t="s">
        <v>428</v>
      </c>
      <c r="K358" t="s">
        <v>1567</v>
      </c>
      <c r="M358" t="s">
        <v>325</v>
      </c>
      <c r="N358" t="s">
        <v>325</v>
      </c>
      <c r="O358"/>
      <c r="AI358">
        <v>0</v>
      </c>
      <c r="AO358" t="s">
        <v>1712</v>
      </c>
      <c r="AP358">
        <v>0</v>
      </c>
      <c r="AQ358" t="e">
        <f>VLOOKUP(A358,[1]Sheet1!$C$4:$G$51,1,0)</f>
        <v>#N/A</v>
      </c>
      <c r="AR358" t="e">
        <f>VLOOKUP(A358,[1]Sheet1!$C$4:$H$51,1,0)</f>
        <v>#N/A</v>
      </c>
    </row>
    <row r="359" spans="1:44" ht="18" x14ac:dyDescent="0.2">
      <c r="A359" s="278">
        <v>118881</v>
      </c>
      <c r="B359" s="278" t="s">
        <v>2175</v>
      </c>
      <c r="C359" s="278" t="s">
        <v>159</v>
      </c>
      <c r="D359" s="278" t="s">
        <v>266</v>
      </c>
      <c r="E359" s="278"/>
      <c r="F359" s="278"/>
      <c r="G359" s="270"/>
      <c r="H359" s="270"/>
      <c r="I359" t="s">
        <v>428</v>
      </c>
      <c r="O359"/>
      <c r="AI359" t="s">
        <v>1715</v>
      </c>
      <c r="AO359" t="s">
        <v>1712</v>
      </c>
      <c r="AP359">
        <v>0</v>
      </c>
      <c r="AQ359" t="e">
        <f>VLOOKUP(A359,[1]Sheet1!$C$4:$G$51,1,0)</f>
        <v>#N/A</v>
      </c>
      <c r="AR359" t="e">
        <f>VLOOKUP(A359,[1]Sheet1!$C$4:$H$51,1,0)</f>
        <v>#N/A</v>
      </c>
    </row>
    <row r="360" spans="1:44" x14ac:dyDescent="0.2">
      <c r="A360">
        <v>118882</v>
      </c>
      <c r="B360" t="s">
        <v>774</v>
      </c>
      <c r="C360" t="s">
        <v>66</v>
      </c>
      <c r="D360" t="s">
        <v>261</v>
      </c>
      <c r="I360" t="s">
        <v>428</v>
      </c>
      <c r="O360"/>
      <c r="AG360" t="s">
        <v>1716</v>
      </c>
      <c r="AI360" t="s">
        <v>1716</v>
      </c>
      <c r="AO360" t="s">
        <v>1712</v>
      </c>
      <c r="AP360">
        <v>0</v>
      </c>
      <c r="AQ360" t="e">
        <f>VLOOKUP(A360,[1]Sheet1!$C$4:$G$51,1,0)</f>
        <v>#N/A</v>
      </c>
      <c r="AR360" t="e">
        <f>VLOOKUP(A360,[1]Sheet1!$C$4:$H$51,1,0)</f>
        <v>#N/A</v>
      </c>
    </row>
    <row r="361" spans="1:44" x14ac:dyDescent="0.2">
      <c r="A361">
        <v>118891</v>
      </c>
      <c r="B361" t="s">
        <v>1189</v>
      </c>
      <c r="C361" t="s">
        <v>107</v>
      </c>
      <c r="D361" t="s">
        <v>1190</v>
      </c>
      <c r="E361" t="s">
        <v>343</v>
      </c>
      <c r="F361" s="230">
        <v>35592</v>
      </c>
      <c r="G361" t="s">
        <v>1595</v>
      </c>
      <c r="H361" t="s">
        <v>344</v>
      </c>
      <c r="I361" t="s">
        <v>428</v>
      </c>
      <c r="K361" t="s">
        <v>326</v>
      </c>
      <c r="L361">
        <v>2016</v>
      </c>
      <c r="M361" t="s">
        <v>327</v>
      </c>
      <c r="N361" t="s">
        <v>327</v>
      </c>
      <c r="O361"/>
      <c r="AG361" t="s">
        <v>1799</v>
      </c>
      <c r="AI361" t="s">
        <v>1799</v>
      </c>
      <c r="AO361" t="s">
        <v>1712</v>
      </c>
      <c r="AP361">
        <v>0</v>
      </c>
      <c r="AQ361" t="e">
        <f>VLOOKUP(A361,[1]Sheet1!$C$4:$G$51,1,0)</f>
        <v>#N/A</v>
      </c>
      <c r="AR361" t="e">
        <f>VLOOKUP(A361,[1]Sheet1!$C$4:$H$51,1,0)</f>
        <v>#N/A</v>
      </c>
    </row>
    <row r="362" spans="1:44" ht="18" x14ac:dyDescent="0.2">
      <c r="A362" s="278">
        <v>118946</v>
      </c>
      <c r="B362" s="278" t="s">
        <v>2262</v>
      </c>
      <c r="C362" s="278" t="s">
        <v>63</v>
      </c>
      <c r="D362" s="278" t="s">
        <v>2263</v>
      </c>
      <c r="E362" s="278"/>
      <c r="F362" s="278"/>
      <c r="G362" s="270"/>
      <c r="H362" s="270"/>
      <c r="I362" t="s">
        <v>428</v>
      </c>
      <c r="O362"/>
      <c r="AI362" t="s">
        <v>1720</v>
      </c>
      <c r="AO362" t="s">
        <v>1712</v>
      </c>
      <c r="AP362">
        <v>0</v>
      </c>
      <c r="AQ362" t="e">
        <f>VLOOKUP(A362,[1]Sheet1!$C$4:$G$51,1,0)</f>
        <v>#N/A</v>
      </c>
      <c r="AR362" t="e">
        <f>VLOOKUP(A362,[1]Sheet1!$C$4:$H$51,1,0)</f>
        <v>#N/A</v>
      </c>
    </row>
    <row r="363" spans="1:44" ht="18" x14ac:dyDescent="0.2">
      <c r="A363" s="278">
        <v>118947</v>
      </c>
      <c r="B363" s="278" t="s">
        <v>2299</v>
      </c>
      <c r="C363" s="278" t="s">
        <v>90</v>
      </c>
      <c r="D363" s="278" t="s">
        <v>279</v>
      </c>
      <c r="E363" s="278"/>
      <c r="F363" s="278"/>
      <c r="G363" s="270"/>
      <c r="H363" s="270"/>
      <c r="I363" t="s">
        <v>428</v>
      </c>
      <c r="O363"/>
      <c r="AI363" t="s">
        <v>1717</v>
      </c>
      <c r="AO363" t="s">
        <v>1712</v>
      </c>
      <c r="AP363">
        <v>0</v>
      </c>
      <c r="AQ363" t="e">
        <f>VLOOKUP(A363,[1]Sheet1!$C$4:$G$51,1,0)</f>
        <v>#N/A</v>
      </c>
      <c r="AR363" t="e">
        <f>VLOOKUP(A363,[1]Sheet1!$C$4:$H$51,1,0)</f>
        <v>#N/A</v>
      </c>
    </row>
    <row r="364" spans="1:44" ht="18" x14ac:dyDescent="0.2">
      <c r="A364" s="278">
        <v>118971</v>
      </c>
      <c r="B364" s="278" t="s">
        <v>2176</v>
      </c>
      <c r="C364" s="278" t="s">
        <v>102</v>
      </c>
      <c r="D364" s="278" t="s">
        <v>534</v>
      </c>
      <c r="E364" s="278"/>
      <c r="F364" s="278"/>
      <c r="G364" s="270"/>
      <c r="H364" s="270"/>
      <c r="I364" t="s">
        <v>428</v>
      </c>
      <c r="O364"/>
      <c r="AI364" t="s">
        <v>1715</v>
      </c>
      <c r="AO364" t="s">
        <v>1712</v>
      </c>
      <c r="AP364">
        <v>0</v>
      </c>
      <c r="AQ364" t="e">
        <f>VLOOKUP(A364,[1]Sheet1!$C$4:$G$51,1,0)</f>
        <v>#N/A</v>
      </c>
      <c r="AR364" t="e">
        <f>VLOOKUP(A364,[1]Sheet1!$C$4:$H$51,1,0)</f>
        <v>#N/A</v>
      </c>
    </row>
    <row r="365" spans="1:44" x14ac:dyDescent="0.2">
      <c r="A365">
        <v>118980</v>
      </c>
      <c r="B365" t="s">
        <v>1188</v>
      </c>
      <c r="C365" t="s">
        <v>68</v>
      </c>
      <c r="D365" t="s">
        <v>637</v>
      </c>
      <c r="I365" t="s">
        <v>428</v>
      </c>
      <c r="O365"/>
      <c r="AE365" t="str">
        <f>IFERROR(VLOOKUP(#REF!,[2]Sheet2!#REF!,2,0),"")</f>
        <v/>
      </c>
      <c r="AG365" t="s">
        <v>1799</v>
      </c>
      <c r="AI365" t="s">
        <v>1799</v>
      </c>
      <c r="AL365" t="str">
        <f>IFERROR(VLOOKUP(A365,[2]Sheet2!A$2:C$3613,2,0),"")</f>
        <v>م</v>
      </c>
      <c r="AN365" t="s">
        <v>1712</v>
      </c>
      <c r="AO365" t="s">
        <v>1712</v>
      </c>
      <c r="AP365">
        <v>0</v>
      </c>
      <c r="AQ365" t="e">
        <f>VLOOKUP(A365,[1]Sheet1!$C$4:$G$51,1,0)</f>
        <v>#N/A</v>
      </c>
      <c r="AR365" t="e">
        <f>VLOOKUP(A365,[1]Sheet1!$C$4:$H$51,1,0)</f>
        <v>#N/A</v>
      </c>
    </row>
    <row r="366" spans="1:44" x14ac:dyDescent="0.2">
      <c r="A366">
        <v>118982</v>
      </c>
      <c r="B366" t="s">
        <v>1187</v>
      </c>
      <c r="C366" t="s">
        <v>66</v>
      </c>
      <c r="D366" t="s">
        <v>417</v>
      </c>
      <c r="E366" t="s">
        <v>343</v>
      </c>
      <c r="F366" s="261">
        <v>0</v>
      </c>
      <c r="G366" t="s">
        <v>325</v>
      </c>
      <c r="H366" t="s">
        <v>344</v>
      </c>
      <c r="I366" t="s">
        <v>428</v>
      </c>
      <c r="K366" t="s">
        <v>345</v>
      </c>
      <c r="L366">
        <v>2011</v>
      </c>
      <c r="M366" t="s">
        <v>325</v>
      </c>
      <c r="O366"/>
      <c r="AI366">
        <v>0</v>
      </c>
      <c r="AP366">
        <v>0</v>
      </c>
      <c r="AQ366" t="e">
        <f>VLOOKUP(A366,[1]Sheet1!$C$4:$G$51,1,0)</f>
        <v>#N/A</v>
      </c>
      <c r="AR366" t="e">
        <f>VLOOKUP(A366,[1]Sheet1!$C$4:$H$51,1,0)</f>
        <v>#N/A</v>
      </c>
    </row>
    <row r="367" spans="1:44" x14ac:dyDescent="0.2">
      <c r="A367">
        <v>118988</v>
      </c>
      <c r="B367" t="s">
        <v>1186</v>
      </c>
      <c r="C367" t="s">
        <v>638</v>
      </c>
      <c r="D367" t="s">
        <v>427</v>
      </c>
      <c r="I367" t="s">
        <v>428</v>
      </c>
      <c r="O367"/>
      <c r="AG367" t="s">
        <v>1718</v>
      </c>
      <c r="AI367" t="s">
        <v>1718</v>
      </c>
      <c r="AP367">
        <v>0</v>
      </c>
      <c r="AQ367" t="e">
        <f>VLOOKUP(A367,[1]Sheet1!$C$4:$G$51,1,0)</f>
        <v>#N/A</v>
      </c>
      <c r="AR367" t="e">
        <f>VLOOKUP(A367,[1]Sheet1!$C$4:$H$51,1,0)</f>
        <v>#N/A</v>
      </c>
    </row>
    <row r="368" spans="1:44" ht="18" x14ac:dyDescent="0.2">
      <c r="A368" s="270">
        <v>118992</v>
      </c>
      <c r="B368" s="270" t="s">
        <v>1935</v>
      </c>
      <c r="C368" s="270" t="s">
        <v>1936</v>
      </c>
      <c r="D368" s="270"/>
      <c r="E368" s="270"/>
      <c r="F368" s="278"/>
      <c r="G368" s="270"/>
      <c r="H368" s="270"/>
      <c r="I368" t="s">
        <v>2335</v>
      </c>
      <c r="O368"/>
      <c r="AI368" t="s">
        <v>2335</v>
      </c>
      <c r="AO368" t="s">
        <v>1712</v>
      </c>
      <c r="AP368" t="s">
        <v>2332</v>
      </c>
      <c r="AQ368" t="e">
        <f>VLOOKUP(A368,[1]Sheet1!$C$4:$G$51,1,0)</f>
        <v>#N/A</v>
      </c>
      <c r="AR368" t="e">
        <f>VLOOKUP(A368,[1]Sheet1!$C$4:$H$51,1,0)</f>
        <v>#N/A</v>
      </c>
    </row>
    <row r="369" spans="1:44" x14ac:dyDescent="0.2">
      <c r="A369">
        <v>119002</v>
      </c>
      <c r="B369" t="s">
        <v>1546</v>
      </c>
      <c r="C369" t="s">
        <v>101</v>
      </c>
      <c r="D369" t="s">
        <v>271</v>
      </c>
      <c r="I369" t="s">
        <v>428</v>
      </c>
      <c r="O369"/>
      <c r="AG369" t="s">
        <v>1715</v>
      </c>
      <c r="AI369" t="s">
        <v>1715</v>
      </c>
      <c r="AO369" t="s">
        <v>1712</v>
      </c>
      <c r="AP369">
        <v>0</v>
      </c>
      <c r="AQ369" t="e">
        <f>VLOOKUP(A369,[1]Sheet1!$C$4:$G$51,1,0)</f>
        <v>#N/A</v>
      </c>
      <c r="AR369" t="e">
        <f>VLOOKUP(A369,[1]Sheet1!$C$4:$H$51,1,0)</f>
        <v>#N/A</v>
      </c>
    </row>
    <row r="370" spans="1:44" x14ac:dyDescent="0.2">
      <c r="A370">
        <v>119005</v>
      </c>
      <c r="B370" t="s">
        <v>1185</v>
      </c>
      <c r="C370" t="s">
        <v>143</v>
      </c>
      <c r="D370">
        <v>0</v>
      </c>
      <c r="I370" t="s">
        <v>428</v>
      </c>
      <c r="O370"/>
      <c r="AI370" t="s">
        <v>2329</v>
      </c>
      <c r="AN370" t="s">
        <v>1712</v>
      </c>
      <c r="AO370" t="s">
        <v>1712</v>
      </c>
      <c r="AP370">
        <v>0</v>
      </c>
      <c r="AQ370" t="e">
        <f>VLOOKUP(A370,[1]Sheet1!$C$4:$G$51,1,0)</f>
        <v>#N/A</v>
      </c>
      <c r="AR370" t="e">
        <f>VLOOKUP(A370,[1]Sheet1!$C$4:$H$51,1,0)</f>
        <v>#N/A</v>
      </c>
    </row>
    <row r="371" spans="1:44" x14ac:dyDescent="0.2">
      <c r="A371">
        <v>119028</v>
      </c>
      <c r="B371" t="s">
        <v>1184</v>
      </c>
      <c r="C371" t="s">
        <v>503</v>
      </c>
      <c r="D371" t="s">
        <v>383</v>
      </c>
      <c r="E371" t="s">
        <v>343</v>
      </c>
      <c r="F371" s="261">
        <v>0</v>
      </c>
      <c r="G371" t="s">
        <v>325</v>
      </c>
      <c r="H371" t="s">
        <v>344</v>
      </c>
      <c r="I371" t="s">
        <v>428</v>
      </c>
      <c r="K371" t="s">
        <v>326</v>
      </c>
      <c r="L371">
        <v>0</v>
      </c>
      <c r="M371" t="s">
        <v>325</v>
      </c>
      <c r="N371" t="s">
        <v>325</v>
      </c>
      <c r="O371"/>
      <c r="AG371" t="s">
        <v>1715</v>
      </c>
      <c r="AI371" t="s">
        <v>1715</v>
      </c>
      <c r="AP371">
        <v>0</v>
      </c>
      <c r="AQ371" t="e">
        <f>VLOOKUP(A371,[1]Sheet1!$C$4:$G$51,1,0)</f>
        <v>#N/A</v>
      </c>
      <c r="AR371" t="e">
        <f>VLOOKUP(A371,[1]Sheet1!$C$4:$H$51,1,0)</f>
        <v>#N/A</v>
      </c>
    </row>
    <row r="372" spans="1:44" ht="18" x14ac:dyDescent="0.2">
      <c r="A372" s="278">
        <v>119047</v>
      </c>
      <c r="B372" s="278" t="s">
        <v>2300</v>
      </c>
      <c r="C372" s="278" t="s">
        <v>158</v>
      </c>
      <c r="D372" s="278" t="s">
        <v>2301</v>
      </c>
      <c r="E372" s="278"/>
      <c r="F372" s="278"/>
      <c r="G372" s="270"/>
      <c r="H372" s="270"/>
      <c r="I372" t="s">
        <v>428</v>
      </c>
      <c r="O372"/>
      <c r="AI372" t="s">
        <v>1717</v>
      </c>
      <c r="AO372" t="s">
        <v>1712</v>
      </c>
      <c r="AP372">
        <v>0</v>
      </c>
      <c r="AQ372" t="e">
        <f>VLOOKUP(A372,[1]Sheet1!$C$4:$G$51,1,0)</f>
        <v>#N/A</v>
      </c>
      <c r="AR372" t="e">
        <f>VLOOKUP(A372,[1]Sheet1!$C$4:$H$51,1,0)</f>
        <v>#N/A</v>
      </c>
    </row>
    <row r="373" spans="1:44" x14ac:dyDescent="0.2">
      <c r="A373">
        <v>119048</v>
      </c>
      <c r="B373" t="s">
        <v>1183</v>
      </c>
      <c r="C373" t="s">
        <v>117</v>
      </c>
      <c r="D373" t="s">
        <v>247</v>
      </c>
      <c r="I373" t="s">
        <v>428</v>
      </c>
      <c r="O373"/>
      <c r="AE373" t="str">
        <f>IFERROR(VLOOKUP(#REF!,[2]Sheet2!#REF!,2,0),"")</f>
        <v/>
      </c>
      <c r="AI373" t="s">
        <v>2329</v>
      </c>
      <c r="AL373" t="str">
        <f>IFERROR(VLOOKUP(A373,[2]Sheet2!A$2:C$3613,2,0),"")</f>
        <v>م</v>
      </c>
      <c r="AN373" t="s">
        <v>1712</v>
      </c>
      <c r="AO373" t="s">
        <v>1712</v>
      </c>
      <c r="AP373">
        <v>0</v>
      </c>
      <c r="AQ373" t="e">
        <f>VLOOKUP(A373,[1]Sheet1!$C$4:$G$51,1,0)</f>
        <v>#N/A</v>
      </c>
      <c r="AR373" t="e">
        <f>VLOOKUP(A373,[1]Sheet1!$C$4:$H$51,1,0)</f>
        <v>#N/A</v>
      </c>
    </row>
    <row r="374" spans="1:44" ht="18" x14ac:dyDescent="0.2">
      <c r="A374" s="278">
        <v>119052</v>
      </c>
      <c r="B374" s="278" t="s">
        <v>2264</v>
      </c>
      <c r="C374" s="278" t="s">
        <v>124</v>
      </c>
      <c r="D374" s="278" t="s">
        <v>219</v>
      </c>
      <c r="E374" s="278"/>
      <c r="F374" s="278"/>
      <c r="G374" s="270"/>
      <c r="H374" s="270"/>
      <c r="I374" t="s">
        <v>428</v>
      </c>
      <c r="O374"/>
      <c r="AI374" t="s">
        <v>1720</v>
      </c>
      <c r="AO374" t="s">
        <v>1712</v>
      </c>
      <c r="AP374">
        <v>0</v>
      </c>
      <c r="AQ374" t="e">
        <f>VLOOKUP(A374,[1]Sheet1!$C$4:$G$51,1,0)</f>
        <v>#N/A</v>
      </c>
      <c r="AR374" t="e">
        <f>VLOOKUP(A374,[1]Sheet1!$C$4:$H$51,1,0)</f>
        <v>#N/A</v>
      </c>
    </row>
    <row r="375" spans="1:44" ht="18" x14ac:dyDescent="0.2">
      <c r="A375" s="270">
        <v>119067</v>
      </c>
      <c r="B375" s="270" t="s">
        <v>1937</v>
      </c>
      <c r="C375" s="270" t="s">
        <v>66</v>
      </c>
      <c r="D375" s="270"/>
      <c r="E375" s="270"/>
      <c r="F375" s="278"/>
      <c r="G375" s="270"/>
      <c r="H375" s="270"/>
      <c r="I375" t="s">
        <v>2335</v>
      </c>
      <c r="O375"/>
      <c r="AI375" t="s">
        <v>2335</v>
      </c>
      <c r="AO375" t="s">
        <v>1712</v>
      </c>
      <c r="AP375" t="s">
        <v>2332</v>
      </c>
      <c r="AQ375" t="e">
        <f>VLOOKUP(A375,[1]Sheet1!$C$4:$G$51,1,0)</f>
        <v>#N/A</v>
      </c>
      <c r="AR375" t="e">
        <f>VLOOKUP(A375,[1]Sheet1!$C$4:$H$51,1,0)</f>
        <v>#N/A</v>
      </c>
    </row>
    <row r="376" spans="1:44" x14ac:dyDescent="0.2">
      <c r="A376">
        <v>119077</v>
      </c>
      <c r="B376" t="s">
        <v>1425</v>
      </c>
      <c r="C376" t="s">
        <v>109</v>
      </c>
      <c r="D376" t="s">
        <v>248</v>
      </c>
      <c r="I376" t="s">
        <v>428</v>
      </c>
      <c r="O376"/>
      <c r="AE376" t="str">
        <f>IFERROR(VLOOKUP(#REF!,[2]Sheet2!#REF!,2,0),"")</f>
        <v/>
      </c>
      <c r="AG376" t="s">
        <v>1716</v>
      </c>
      <c r="AI376" t="s">
        <v>1716</v>
      </c>
      <c r="AL376" t="str">
        <f>IFERROR(VLOOKUP(A376,[2]Sheet2!A$2:C$3613,2,0),"")</f>
        <v>م</v>
      </c>
      <c r="AM376" t="str">
        <f>IFERROR(VLOOKUP(A377,[2]Sheet2!A$2:C$3613,3,0),"")</f>
        <v/>
      </c>
      <c r="AN376" t="s">
        <v>1712</v>
      </c>
      <c r="AO376" t="s">
        <v>1712</v>
      </c>
      <c r="AP376">
        <v>0</v>
      </c>
      <c r="AQ376" t="e">
        <f>VLOOKUP(A376,[1]Sheet1!$C$4:$G$51,1,0)</f>
        <v>#N/A</v>
      </c>
      <c r="AR376" t="e">
        <f>VLOOKUP(A376,[1]Sheet1!$C$4:$H$51,1,0)</f>
        <v>#N/A</v>
      </c>
    </row>
    <row r="377" spans="1:44" ht="18" x14ac:dyDescent="0.2">
      <c r="A377" s="278">
        <v>119082</v>
      </c>
      <c r="B377" s="278" t="s">
        <v>2302</v>
      </c>
      <c r="C377" s="278" t="s">
        <v>86</v>
      </c>
      <c r="D377" s="278" t="s">
        <v>445</v>
      </c>
      <c r="E377" s="278"/>
      <c r="F377" s="278"/>
      <c r="G377" s="270"/>
      <c r="H377" s="270"/>
      <c r="I377" t="s">
        <v>428</v>
      </c>
      <c r="O377"/>
      <c r="AI377" t="s">
        <v>1717</v>
      </c>
      <c r="AO377" t="s">
        <v>1712</v>
      </c>
      <c r="AP377">
        <v>0</v>
      </c>
      <c r="AQ377" t="e">
        <f>VLOOKUP(A377,[1]Sheet1!$C$4:$G$51,1,0)</f>
        <v>#N/A</v>
      </c>
      <c r="AR377" t="e">
        <f>VLOOKUP(A377,[1]Sheet1!$C$4:$H$51,1,0)</f>
        <v>#N/A</v>
      </c>
    </row>
    <row r="378" spans="1:44" ht="18" x14ac:dyDescent="0.2">
      <c r="A378" s="278">
        <v>119084</v>
      </c>
      <c r="B378" s="278" t="s">
        <v>2290</v>
      </c>
      <c r="C378" s="278" t="s">
        <v>118</v>
      </c>
      <c r="D378" s="278" t="s">
        <v>530</v>
      </c>
      <c r="E378" s="278"/>
      <c r="F378" s="278"/>
      <c r="G378" s="270"/>
      <c r="H378" s="270"/>
      <c r="I378" t="s">
        <v>428</v>
      </c>
      <c r="O378">
        <v>157</v>
      </c>
      <c r="P378" s="230">
        <v>45729</v>
      </c>
      <c r="Q378">
        <v>100000</v>
      </c>
      <c r="AI378" t="s">
        <v>1717</v>
      </c>
      <c r="AP378">
        <v>0</v>
      </c>
      <c r="AQ378" t="e">
        <f>VLOOKUP(A378,[1]Sheet1!$C$4:$G$51,1,0)</f>
        <v>#N/A</v>
      </c>
      <c r="AR378" t="e">
        <f>VLOOKUP(A378,[1]Sheet1!$C$4:$H$51,1,0)</f>
        <v>#N/A</v>
      </c>
    </row>
    <row r="379" spans="1:44" ht="18" x14ac:dyDescent="0.2">
      <c r="A379" s="278">
        <v>119096</v>
      </c>
      <c r="B379" s="278" t="s">
        <v>2177</v>
      </c>
      <c r="C379" s="278" t="s">
        <v>127</v>
      </c>
      <c r="D379" s="278" t="s">
        <v>512</v>
      </c>
      <c r="E379" s="278"/>
      <c r="F379" s="278"/>
      <c r="G379" s="270"/>
      <c r="H379" s="270"/>
      <c r="I379" t="s">
        <v>428</v>
      </c>
      <c r="O379"/>
      <c r="AI379" t="s">
        <v>1715</v>
      </c>
      <c r="AO379" t="s">
        <v>1712</v>
      </c>
      <c r="AP379">
        <v>0</v>
      </c>
      <c r="AQ379" t="e">
        <f>VLOOKUP(A379,[1]Sheet1!$C$4:$G$51,1,0)</f>
        <v>#N/A</v>
      </c>
      <c r="AR379" t="e">
        <f>VLOOKUP(A379,[1]Sheet1!$C$4:$H$51,1,0)</f>
        <v>#N/A</v>
      </c>
    </row>
    <row r="380" spans="1:44" ht="18" x14ac:dyDescent="0.2">
      <c r="A380" s="270">
        <v>119108</v>
      </c>
      <c r="B380" s="270" t="s">
        <v>1972</v>
      </c>
      <c r="C380" s="270" t="s">
        <v>63</v>
      </c>
      <c r="D380" s="270" t="s">
        <v>750</v>
      </c>
      <c r="E380" s="270"/>
      <c r="F380" s="278"/>
      <c r="G380" s="270"/>
      <c r="H380" s="270"/>
      <c r="I380" t="s">
        <v>2335</v>
      </c>
      <c r="O380"/>
      <c r="AI380" t="s">
        <v>2335</v>
      </c>
      <c r="AO380" t="s">
        <v>1712</v>
      </c>
      <c r="AP380" t="s">
        <v>2332</v>
      </c>
      <c r="AQ380" t="e">
        <f>VLOOKUP(A380,[1]Sheet1!$C$4:$G$51,1,0)</f>
        <v>#N/A</v>
      </c>
      <c r="AR380" t="e">
        <f>VLOOKUP(A380,[1]Sheet1!$C$4:$H$51,1,0)</f>
        <v>#N/A</v>
      </c>
    </row>
    <row r="381" spans="1:44" ht="18" x14ac:dyDescent="0.2">
      <c r="A381" s="278">
        <v>119123</v>
      </c>
      <c r="B381" s="278" t="s">
        <v>2303</v>
      </c>
      <c r="C381" s="278" t="s">
        <v>86</v>
      </c>
      <c r="D381" s="278" t="s">
        <v>238</v>
      </c>
      <c r="E381" s="278"/>
      <c r="F381" s="278"/>
      <c r="G381" s="270"/>
      <c r="H381" s="270"/>
      <c r="I381" t="s">
        <v>428</v>
      </c>
      <c r="O381"/>
      <c r="AI381" t="s">
        <v>1717</v>
      </c>
      <c r="AO381" t="s">
        <v>1712</v>
      </c>
      <c r="AP381">
        <v>0</v>
      </c>
      <c r="AQ381" t="e">
        <f>VLOOKUP(A381,[1]Sheet1!$C$4:$G$51,1,0)</f>
        <v>#N/A</v>
      </c>
      <c r="AR381" t="e">
        <f>VLOOKUP(A381,[1]Sheet1!$C$4:$H$51,1,0)</f>
        <v>#N/A</v>
      </c>
    </row>
    <row r="382" spans="1:44" x14ac:dyDescent="0.2">
      <c r="A382">
        <v>119148</v>
      </c>
      <c r="B382" t="s">
        <v>773</v>
      </c>
      <c r="C382" t="s">
        <v>90</v>
      </c>
      <c r="D382" t="s">
        <v>304</v>
      </c>
      <c r="I382" t="s">
        <v>428</v>
      </c>
      <c r="O382"/>
      <c r="AG382" t="s">
        <v>1716</v>
      </c>
      <c r="AI382" t="s">
        <v>1716</v>
      </c>
      <c r="AP382">
        <v>0</v>
      </c>
      <c r="AQ382" t="e">
        <f>VLOOKUP(A382,[1]Sheet1!$C$4:$G$51,1,0)</f>
        <v>#N/A</v>
      </c>
      <c r="AR382" t="e">
        <f>VLOOKUP(A382,[1]Sheet1!$C$4:$H$51,1,0)</f>
        <v>#N/A</v>
      </c>
    </row>
    <row r="383" spans="1:44" ht="18" x14ac:dyDescent="0.2">
      <c r="A383" s="278">
        <v>119155</v>
      </c>
      <c r="B383" s="278" t="s">
        <v>2304</v>
      </c>
      <c r="C383" s="278" t="s">
        <v>372</v>
      </c>
      <c r="D383" s="278" t="s">
        <v>261</v>
      </c>
      <c r="E383" s="278"/>
      <c r="F383" s="278"/>
      <c r="G383" s="270"/>
      <c r="H383" s="270"/>
      <c r="I383" t="s">
        <v>428</v>
      </c>
      <c r="O383"/>
      <c r="AI383" t="s">
        <v>1717</v>
      </c>
      <c r="AO383" t="s">
        <v>1712</v>
      </c>
      <c r="AP383">
        <v>0</v>
      </c>
      <c r="AQ383" t="e">
        <f>VLOOKUP(A383,[1]Sheet1!$C$4:$G$51,1,0)</f>
        <v>#N/A</v>
      </c>
      <c r="AR383" t="e">
        <f>VLOOKUP(A383,[1]Sheet1!$C$4:$H$51,1,0)</f>
        <v>#N/A</v>
      </c>
    </row>
    <row r="384" spans="1:44" x14ac:dyDescent="0.2">
      <c r="A384">
        <v>119188</v>
      </c>
      <c r="B384" t="s">
        <v>1416</v>
      </c>
      <c r="E384" t="s">
        <v>1284</v>
      </c>
      <c r="F384" s="230">
        <v>30630</v>
      </c>
      <c r="G384" t="s">
        <v>1587</v>
      </c>
      <c r="H384" t="s">
        <v>344</v>
      </c>
      <c r="I384" t="s">
        <v>428</v>
      </c>
      <c r="K384" t="s">
        <v>326</v>
      </c>
      <c r="L384">
        <v>2000</v>
      </c>
      <c r="M384" t="s">
        <v>327</v>
      </c>
      <c r="N384" t="s">
        <v>327</v>
      </c>
      <c r="O384"/>
      <c r="AG384" t="s">
        <v>576</v>
      </c>
      <c r="AI384" t="s">
        <v>576</v>
      </c>
      <c r="AP384">
        <v>0</v>
      </c>
      <c r="AQ384" t="e">
        <f>VLOOKUP(A384,[1]Sheet1!$C$4:$G$51,1,0)</f>
        <v>#N/A</v>
      </c>
      <c r="AR384" t="e">
        <f>VLOOKUP(A384,[1]Sheet1!$C$4:$H$51,1,0)</f>
        <v>#N/A</v>
      </c>
    </row>
    <row r="385" spans="1:44" ht="18" x14ac:dyDescent="0.2">
      <c r="A385" s="278">
        <v>119191</v>
      </c>
      <c r="B385" s="278" t="s">
        <v>2265</v>
      </c>
      <c r="C385" s="278" t="s">
        <v>119</v>
      </c>
      <c r="D385" s="278" t="s">
        <v>440</v>
      </c>
      <c r="E385" s="278"/>
      <c r="F385" s="278"/>
      <c r="G385" s="270"/>
      <c r="H385" s="270"/>
      <c r="I385" t="s">
        <v>428</v>
      </c>
      <c r="O385"/>
      <c r="AI385" t="s">
        <v>1720</v>
      </c>
      <c r="AO385" t="s">
        <v>1712</v>
      </c>
      <c r="AP385">
        <v>0</v>
      </c>
      <c r="AQ385" t="e">
        <f>VLOOKUP(A385,[1]Sheet1!$C$4:$G$51,1,0)</f>
        <v>#N/A</v>
      </c>
      <c r="AR385" t="e">
        <f>VLOOKUP(A385,[1]Sheet1!$C$4:$H$51,1,0)</f>
        <v>#N/A</v>
      </c>
    </row>
    <row r="386" spans="1:44" ht="18" x14ac:dyDescent="0.2">
      <c r="A386" s="278">
        <v>119209</v>
      </c>
      <c r="B386" s="278" t="s">
        <v>2178</v>
      </c>
      <c r="C386" s="278" t="s">
        <v>121</v>
      </c>
      <c r="D386" s="278" t="s">
        <v>233</v>
      </c>
      <c r="E386" s="278"/>
      <c r="F386" s="278"/>
      <c r="G386" s="270"/>
      <c r="H386" s="270"/>
      <c r="I386" t="s">
        <v>428</v>
      </c>
      <c r="O386"/>
      <c r="AI386" t="s">
        <v>1715</v>
      </c>
      <c r="AO386" t="s">
        <v>1712</v>
      </c>
      <c r="AP386">
        <v>0</v>
      </c>
      <c r="AQ386" t="e">
        <f>VLOOKUP(A386,[1]Sheet1!$C$4:$G$51,1,0)</f>
        <v>#N/A</v>
      </c>
      <c r="AR386" t="e">
        <f>VLOOKUP(A386,[1]Sheet1!$C$4:$H$51,1,0)</f>
        <v>#N/A</v>
      </c>
    </row>
    <row r="387" spans="1:44" ht="18" x14ac:dyDescent="0.2">
      <c r="A387" s="278">
        <v>119217</v>
      </c>
      <c r="B387" s="278" t="s">
        <v>2266</v>
      </c>
      <c r="C387" s="278" t="s">
        <v>164</v>
      </c>
      <c r="D387" s="278" t="s">
        <v>227</v>
      </c>
      <c r="E387" s="278"/>
      <c r="F387" s="278"/>
      <c r="G387" s="270"/>
      <c r="H387" s="270"/>
      <c r="I387" t="s">
        <v>428</v>
      </c>
      <c r="O387"/>
      <c r="AI387" t="s">
        <v>1720</v>
      </c>
      <c r="AO387" t="s">
        <v>1712</v>
      </c>
      <c r="AP387">
        <v>0</v>
      </c>
      <c r="AQ387" t="e">
        <f>VLOOKUP(A387,[1]Sheet1!$C$4:$G$51,1,0)</f>
        <v>#N/A</v>
      </c>
      <c r="AR387" t="e">
        <f>VLOOKUP(A387,[1]Sheet1!$C$4:$H$51,1,0)</f>
        <v>#N/A</v>
      </c>
    </row>
    <row r="388" spans="1:44" x14ac:dyDescent="0.2">
      <c r="A388">
        <v>119235</v>
      </c>
      <c r="B388" t="s">
        <v>1182</v>
      </c>
      <c r="C388" t="s">
        <v>90</v>
      </c>
      <c r="D388" t="s">
        <v>230</v>
      </c>
      <c r="E388" t="s">
        <v>343</v>
      </c>
      <c r="F388" s="230">
        <v>34115</v>
      </c>
      <c r="G388" t="s">
        <v>1793</v>
      </c>
      <c r="H388" t="s">
        <v>344</v>
      </c>
      <c r="I388" t="s">
        <v>428</v>
      </c>
      <c r="K388" t="s">
        <v>345</v>
      </c>
      <c r="L388">
        <v>2010</v>
      </c>
      <c r="M388" t="s">
        <v>337</v>
      </c>
      <c r="N388" t="s">
        <v>337</v>
      </c>
      <c r="O388"/>
      <c r="AG388" t="s">
        <v>1799</v>
      </c>
      <c r="AI388" t="s">
        <v>1799</v>
      </c>
      <c r="AN388" t="s">
        <v>1712</v>
      </c>
      <c r="AO388" t="s">
        <v>1712</v>
      </c>
      <c r="AP388">
        <v>0</v>
      </c>
      <c r="AQ388" t="e">
        <f>VLOOKUP(A388,[1]Sheet1!$C$4:$G$51,1,0)</f>
        <v>#N/A</v>
      </c>
      <c r="AR388" t="e">
        <f>VLOOKUP(A388,[1]Sheet1!$C$4:$H$51,1,0)</f>
        <v>#N/A</v>
      </c>
    </row>
    <row r="389" spans="1:44" ht="18" x14ac:dyDescent="0.2">
      <c r="A389" s="278">
        <v>119266</v>
      </c>
      <c r="B389" s="278" t="s">
        <v>2014</v>
      </c>
      <c r="C389" s="278" t="s">
        <v>143</v>
      </c>
      <c r="D389" s="278" t="s">
        <v>2015</v>
      </c>
      <c r="E389" s="278"/>
      <c r="F389" s="278"/>
      <c r="G389" s="270"/>
      <c r="H389" s="270"/>
      <c r="I389" t="s">
        <v>428</v>
      </c>
      <c r="O389"/>
      <c r="AI389" t="s">
        <v>1719</v>
      </c>
      <c r="AO389" t="s">
        <v>1712</v>
      </c>
      <c r="AP389">
        <v>0</v>
      </c>
      <c r="AQ389" t="e">
        <f>VLOOKUP(A389,[1]Sheet1!$C$4:$G$51,1,0)</f>
        <v>#N/A</v>
      </c>
      <c r="AR389" t="e">
        <f>VLOOKUP(A389,[1]Sheet1!$C$4:$H$51,1,0)</f>
        <v>#N/A</v>
      </c>
    </row>
    <row r="390" spans="1:44" x14ac:dyDescent="0.2">
      <c r="A390">
        <v>119271</v>
      </c>
      <c r="B390" t="s">
        <v>1724</v>
      </c>
      <c r="C390" t="s">
        <v>102</v>
      </c>
      <c r="D390" t="s">
        <v>217</v>
      </c>
      <c r="E390" t="s">
        <v>1284</v>
      </c>
      <c r="F390" s="230">
        <v>32152</v>
      </c>
      <c r="G390" t="s">
        <v>1675</v>
      </c>
      <c r="H390" t="s">
        <v>344</v>
      </c>
      <c r="I390" t="s">
        <v>428</v>
      </c>
      <c r="K390" t="s">
        <v>1567</v>
      </c>
      <c r="L390">
        <v>2006</v>
      </c>
      <c r="M390" t="s">
        <v>325</v>
      </c>
      <c r="N390" t="s">
        <v>329</v>
      </c>
      <c r="O390"/>
      <c r="AG390" t="s">
        <v>576</v>
      </c>
      <c r="AI390" t="s">
        <v>576</v>
      </c>
      <c r="AN390" t="s">
        <v>1712</v>
      </c>
      <c r="AO390" t="s">
        <v>1712</v>
      </c>
      <c r="AP390">
        <v>0</v>
      </c>
      <c r="AQ390" t="e">
        <f>VLOOKUP(A390,[1]Sheet1!$C$4:$G$51,1,0)</f>
        <v>#N/A</v>
      </c>
      <c r="AR390" t="e">
        <f>VLOOKUP(A390,[1]Sheet1!$C$4:$H$51,1,0)</f>
        <v>#N/A</v>
      </c>
    </row>
    <row r="391" spans="1:44" ht="18" x14ac:dyDescent="0.2">
      <c r="A391" s="278">
        <v>119282</v>
      </c>
      <c r="B391" s="278" t="s">
        <v>2016</v>
      </c>
      <c r="C391" s="278" t="s">
        <v>79</v>
      </c>
      <c r="D391" s="278" t="s">
        <v>501</v>
      </c>
      <c r="E391" s="278"/>
      <c r="F391" s="278"/>
      <c r="G391" s="270"/>
      <c r="H391" s="270"/>
      <c r="I391" t="s">
        <v>428</v>
      </c>
      <c r="O391"/>
      <c r="AI391" t="s">
        <v>1719</v>
      </c>
      <c r="AO391" t="s">
        <v>1712</v>
      </c>
      <c r="AP391">
        <v>0</v>
      </c>
      <c r="AQ391" t="e">
        <f>VLOOKUP(A391,[1]Sheet1!$C$4:$G$51,1,0)</f>
        <v>#N/A</v>
      </c>
      <c r="AR391" t="e">
        <f>VLOOKUP(A391,[1]Sheet1!$C$4:$H$51,1,0)</f>
        <v>#N/A</v>
      </c>
    </row>
    <row r="392" spans="1:44" ht="18" x14ac:dyDescent="0.2">
      <c r="A392" s="278">
        <v>119288</v>
      </c>
      <c r="B392" s="278" t="s">
        <v>2267</v>
      </c>
      <c r="C392" s="278" t="s">
        <v>403</v>
      </c>
      <c r="D392" s="278" t="s">
        <v>2268</v>
      </c>
      <c r="E392" s="278"/>
      <c r="F392" s="278"/>
      <c r="G392" s="270"/>
      <c r="H392" s="270"/>
      <c r="I392" t="s">
        <v>428</v>
      </c>
      <c r="O392"/>
      <c r="AI392" t="s">
        <v>1720</v>
      </c>
      <c r="AO392" t="s">
        <v>1712</v>
      </c>
      <c r="AP392">
        <v>0</v>
      </c>
      <c r="AQ392" t="e">
        <f>VLOOKUP(A392,[1]Sheet1!$C$4:$G$51,1,0)</f>
        <v>#N/A</v>
      </c>
      <c r="AR392" t="e">
        <f>VLOOKUP(A392,[1]Sheet1!$C$4:$H$51,1,0)</f>
        <v>#N/A</v>
      </c>
    </row>
    <row r="393" spans="1:44" ht="18" x14ac:dyDescent="0.2">
      <c r="A393" s="278">
        <v>119309</v>
      </c>
      <c r="B393" s="278" t="s">
        <v>2179</v>
      </c>
      <c r="C393" s="278" t="s">
        <v>131</v>
      </c>
      <c r="D393" s="278" t="s">
        <v>749</v>
      </c>
      <c r="E393" s="278"/>
      <c r="F393" s="278"/>
      <c r="G393" s="270"/>
      <c r="H393" s="270"/>
      <c r="I393" t="s">
        <v>428</v>
      </c>
      <c r="O393"/>
      <c r="AI393" t="s">
        <v>1715</v>
      </c>
      <c r="AO393" t="s">
        <v>1712</v>
      </c>
      <c r="AP393">
        <v>0</v>
      </c>
      <c r="AQ393" t="e">
        <f>VLOOKUP(A393,[1]Sheet1!$C$4:$G$51,1,0)</f>
        <v>#N/A</v>
      </c>
      <c r="AR393" t="e">
        <f>VLOOKUP(A393,[1]Sheet1!$C$4:$H$51,1,0)</f>
        <v>#N/A</v>
      </c>
    </row>
    <row r="394" spans="1:44" ht="18" x14ac:dyDescent="0.2">
      <c r="A394" s="278">
        <v>119313</v>
      </c>
      <c r="B394" s="278" t="s">
        <v>2180</v>
      </c>
      <c r="C394" s="278" t="s">
        <v>135</v>
      </c>
      <c r="D394" s="278" t="s">
        <v>373</v>
      </c>
      <c r="E394" s="278"/>
      <c r="F394" s="278"/>
      <c r="G394" s="270"/>
      <c r="H394" s="270"/>
      <c r="I394" t="s">
        <v>428</v>
      </c>
      <c r="O394"/>
      <c r="AI394" t="s">
        <v>1715</v>
      </c>
      <c r="AO394" t="s">
        <v>1712</v>
      </c>
      <c r="AP394">
        <v>0</v>
      </c>
      <c r="AQ394" t="e">
        <f>VLOOKUP(A394,[1]Sheet1!$C$4:$G$51,1,0)</f>
        <v>#N/A</v>
      </c>
      <c r="AR394" t="e">
        <f>VLOOKUP(A394,[1]Sheet1!$C$4:$H$51,1,0)</f>
        <v>#N/A</v>
      </c>
    </row>
    <row r="395" spans="1:44" x14ac:dyDescent="0.2">
      <c r="A395">
        <v>119315</v>
      </c>
      <c r="B395" t="s">
        <v>1181</v>
      </c>
      <c r="C395" t="s">
        <v>376</v>
      </c>
      <c r="D395" t="s">
        <v>303</v>
      </c>
      <c r="I395" t="s">
        <v>428</v>
      </c>
      <c r="O395"/>
      <c r="AE395" t="str">
        <f>IFERROR(VLOOKUP(#REF!,[2]Sheet2!#REF!,2,0),"")</f>
        <v/>
      </c>
      <c r="AG395" t="s">
        <v>1718</v>
      </c>
      <c r="AI395" t="s">
        <v>1718</v>
      </c>
      <c r="AL395" t="str">
        <f>IFERROR(VLOOKUP(A395,[2]Sheet2!A$2:C$3613,2,0),"")</f>
        <v>م</v>
      </c>
      <c r="AN395" t="s">
        <v>1712</v>
      </c>
      <c r="AO395" t="s">
        <v>1712</v>
      </c>
      <c r="AP395">
        <v>0</v>
      </c>
      <c r="AQ395" t="e">
        <f>VLOOKUP(A395,[1]Sheet1!$C$4:$G$51,1,0)</f>
        <v>#N/A</v>
      </c>
      <c r="AR395" t="e">
        <f>VLOOKUP(A395,[1]Sheet1!$C$4:$H$51,1,0)</f>
        <v>#N/A</v>
      </c>
    </row>
    <row r="396" spans="1:44" ht="18" x14ac:dyDescent="0.2">
      <c r="A396" s="270">
        <v>119327</v>
      </c>
      <c r="B396" s="270" t="s">
        <v>1973</v>
      </c>
      <c r="C396" s="270" t="s">
        <v>535</v>
      </c>
      <c r="D396" s="270" t="s">
        <v>648</v>
      </c>
      <c r="E396" s="270"/>
      <c r="F396" s="278"/>
      <c r="G396" s="270"/>
      <c r="H396" s="270"/>
      <c r="I396" t="s">
        <v>2335</v>
      </c>
      <c r="O396"/>
      <c r="AI396" t="s">
        <v>2335</v>
      </c>
      <c r="AO396" t="s">
        <v>1712</v>
      </c>
      <c r="AP396" t="s">
        <v>2332</v>
      </c>
      <c r="AQ396" t="e">
        <f>VLOOKUP(A396,[1]Sheet1!$C$4:$G$51,1,0)</f>
        <v>#N/A</v>
      </c>
      <c r="AR396" t="e">
        <f>VLOOKUP(A396,[1]Sheet1!$C$4:$H$51,1,0)</f>
        <v>#N/A</v>
      </c>
    </row>
    <row r="397" spans="1:44" ht="18" x14ac:dyDescent="0.2">
      <c r="A397" s="278">
        <v>119376</v>
      </c>
      <c r="B397" s="278" t="s">
        <v>2269</v>
      </c>
      <c r="C397" s="278" t="s">
        <v>156</v>
      </c>
      <c r="D397" s="278" t="s">
        <v>289</v>
      </c>
      <c r="E397" s="278"/>
      <c r="F397" s="278"/>
      <c r="G397" s="270"/>
      <c r="H397" s="270"/>
      <c r="I397" t="s">
        <v>428</v>
      </c>
      <c r="O397"/>
      <c r="AI397" t="s">
        <v>1720</v>
      </c>
      <c r="AO397" t="s">
        <v>1712</v>
      </c>
      <c r="AP397">
        <v>0</v>
      </c>
      <c r="AQ397" t="e">
        <f>VLOOKUP(A397,[1]Sheet1!$C$4:$G$51,1,0)</f>
        <v>#N/A</v>
      </c>
      <c r="AR397" t="e">
        <f>VLOOKUP(A397,[1]Sheet1!$C$4:$H$51,1,0)</f>
        <v>#N/A</v>
      </c>
    </row>
    <row r="398" spans="1:44" ht="18" x14ac:dyDescent="0.2">
      <c r="A398" s="278">
        <v>119404</v>
      </c>
      <c r="B398" s="278" t="s">
        <v>2017</v>
      </c>
      <c r="C398" s="278" t="s">
        <v>62</v>
      </c>
      <c r="D398" s="278" t="s">
        <v>279</v>
      </c>
      <c r="E398" s="278"/>
      <c r="F398" s="278"/>
      <c r="G398" s="270"/>
      <c r="H398" s="270"/>
      <c r="I398" t="s">
        <v>428</v>
      </c>
      <c r="O398"/>
      <c r="AI398" t="s">
        <v>1719</v>
      </c>
      <c r="AO398" t="s">
        <v>1712</v>
      </c>
      <c r="AP398">
        <v>0</v>
      </c>
      <c r="AQ398" t="e">
        <f>VLOOKUP(A398,[1]Sheet1!$C$4:$G$51,1,0)</f>
        <v>#N/A</v>
      </c>
      <c r="AR398" t="e">
        <f>VLOOKUP(A398,[1]Sheet1!$C$4:$H$51,1,0)</f>
        <v>#N/A</v>
      </c>
    </row>
    <row r="399" spans="1:44" x14ac:dyDescent="0.2">
      <c r="A399">
        <v>119409</v>
      </c>
      <c r="B399" t="s">
        <v>1180</v>
      </c>
      <c r="C399" t="s">
        <v>699</v>
      </c>
      <c r="D399" t="s">
        <v>248</v>
      </c>
      <c r="I399" t="s">
        <v>428</v>
      </c>
      <c r="O399"/>
      <c r="AG399" t="s">
        <v>1799</v>
      </c>
      <c r="AI399" t="s">
        <v>1799</v>
      </c>
      <c r="AO399" t="s">
        <v>1712</v>
      </c>
      <c r="AP399">
        <v>0</v>
      </c>
      <c r="AQ399" t="e">
        <f>VLOOKUP(A399,[1]Sheet1!$C$4:$G$51,1,0)</f>
        <v>#N/A</v>
      </c>
      <c r="AR399" t="e">
        <f>VLOOKUP(A399,[1]Sheet1!$C$4:$H$51,1,0)</f>
        <v>#N/A</v>
      </c>
    </row>
    <row r="400" spans="1:44" x14ac:dyDescent="0.2">
      <c r="A400">
        <v>119420</v>
      </c>
      <c r="B400" t="s">
        <v>1179</v>
      </c>
      <c r="C400" t="s">
        <v>660</v>
      </c>
      <c r="D400" t="s">
        <v>260</v>
      </c>
      <c r="I400" t="s">
        <v>428</v>
      </c>
      <c r="O400"/>
      <c r="AG400" t="s">
        <v>1799</v>
      </c>
      <c r="AI400" t="s">
        <v>1799</v>
      </c>
      <c r="AP400">
        <v>0</v>
      </c>
      <c r="AQ400" t="e">
        <f>VLOOKUP(A400,[1]Sheet1!$C$4:$G$51,1,0)</f>
        <v>#N/A</v>
      </c>
      <c r="AR400" t="e">
        <f>VLOOKUP(A400,[1]Sheet1!$C$4:$H$51,1,0)</f>
        <v>#N/A</v>
      </c>
    </row>
    <row r="401" spans="1:44" ht="18" x14ac:dyDescent="0.2">
      <c r="A401" s="278">
        <v>119423</v>
      </c>
      <c r="B401" s="278" t="s">
        <v>2270</v>
      </c>
      <c r="C401" s="278" t="s">
        <v>121</v>
      </c>
      <c r="D401" s="278" t="s">
        <v>210</v>
      </c>
      <c r="E401" s="278"/>
      <c r="F401" s="278"/>
      <c r="G401" s="270"/>
      <c r="H401" s="270"/>
      <c r="I401" t="s">
        <v>428</v>
      </c>
      <c r="O401"/>
      <c r="AI401" t="s">
        <v>1720</v>
      </c>
      <c r="AO401" t="s">
        <v>1712</v>
      </c>
      <c r="AP401">
        <v>0</v>
      </c>
      <c r="AQ401" t="e">
        <f>VLOOKUP(A401,[1]Sheet1!$C$4:$G$51,1,0)</f>
        <v>#N/A</v>
      </c>
      <c r="AR401" t="e">
        <f>VLOOKUP(A401,[1]Sheet1!$C$4:$H$51,1,0)</f>
        <v>#N/A</v>
      </c>
    </row>
    <row r="402" spans="1:44" x14ac:dyDescent="0.2">
      <c r="A402">
        <v>119429</v>
      </c>
      <c r="B402" t="s">
        <v>1725</v>
      </c>
      <c r="C402" t="s">
        <v>447</v>
      </c>
      <c r="D402" t="s">
        <v>748</v>
      </c>
      <c r="E402" t="s">
        <v>1284</v>
      </c>
      <c r="F402" s="230">
        <v>34217</v>
      </c>
      <c r="G402" t="s">
        <v>1656</v>
      </c>
      <c r="H402" t="s">
        <v>344</v>
      </c>
      <c r="I402" t="s">
        <v>428</v>
      </c>
      <c r="K402" t="s">
        <v>1567</v>
      </c>
      <c r="L402">
        <v>2013</v>
      </c>
      <c r="M402" t="s">
        <v>327</v>
      </c>
      <c r="O402"/>
      <c r="AG402" t="s">
        <v>1716</v>
      </c>
      <c r="AI402" t="s">
        <v>1716</v>
      </c>
      <c r="AM402" t="str">
        <f>IFERROR(VLOOKUP(A403,[2]Sheet2!A$2:C$3613,3,0),"")</f>
        <v/>
      </c>
      <c r="AN402" t="s">
        <v>1712</v>
      </c>
      <c r="AO402" t="s">
        <v>1712</v>
      </c>
      <c r="AP402">
        <v>0</v>
      </c>
      <c r="AQ402" t="e">
        <f>VLOOKUP(A402,[1]Sheet1!$C$4:$G$51,1,0)</f>
        <v>#N/A</v>
      </c>
      <c r="AR402" t="e">
        <f>VLOOKUP(A402,[1]Sheet1!$C$4:$H$51,1,0)</f>
        <v>#N/A</v>
      </c>
    </row>
    <row r="403" spans="1:44" x14ac:dyDescent="0.2">
      <c r="A403">
        <v>119437</v>
      </c>
      <c r="B403" t="s">
        <v>1817</v>
      </c>
      <c r="C403" t="s">
        <v>69</v>
      </c>
      <c r="D403" t="s">
        <v>219</v>
      </c>
      <c r="E403" t="s">
        <v>1284</v>
      </c>
      <c r="F403" s="230">
        <v>35510</v>
      </c>
      <c r="G403" t="s">
        <v>1677</v>
      </c>
      <c r="H403" t="s">
        <v>344</v>
      </c>
      <c r="I403" t="s">
        <v>428</v>
      </c>
      <c r="K403" t="s">
        <v>326</v>
      </c>
      <c r="L403">
        <v>2015</v>
      </c>
      <c r="M403" t="s">
        <v>327</v>
      </c>
      <c r="O403"/>
      <c r="AE403" t="str">
        <f>IFERROR(VLOOKUP(#REF!,[2]Sheet2!#REF!,2,0),"")</f>
        <v/>
      </c>
      <c r="AG403" t="s">
        <v>1715</v>
      </c>
      <c r="AI403" t="s">
        <v>1715</v>
      </c>
      <c r="AP403">
        <v>0</v>
      </c>
      <c r="AQ403" t="e">
        <f>VLOOKUP(A403,[1]Sheet1!$C$4:$G$51,1,0)</f>
        <v>#N/A</v>
      </c>
      <c r="AR403" t="e">
        <f>VLOOKUP(A403,[1]Sheet1!$C$4:$H$51,1,0)</f>
        <v>#N/A</v>
      </c>
    </row>
    <row r="404" spans="1:44" x14ac:dyDescent="0.2">
      <c r="A404">
        <v>119451</v>
      </c>
      <c r="B404" t="s">
        <v>1178</v>
      </c>
      <c r="C404" t="s">
        <v>143</v>
      </c>
      <c r="D404" t="s">
        <v>224</v>
      </c>
      <c r="I404" t="s">
        <v>428</v>
      </c>
      <c r="O404"/>
      <c r="AE404" t="str">
        <f>IFERROR(VLOOKUP(#REF!,[2]Sheet2!#REF!,2,0),"")</f>
        <v/>
      </c>
      <c r="AG404" t="s">
        <v>1718</v>
      </c>
      <c r="AI404" t="s">
        <v>1718</v>
      </c>
      <c r="AL404" t="str">
        <f>IFERROR(VLOOKUP(A404,[2]Sheet2!A$2:C$3613,2,0),"")</f>
        <v>م</v>
      </c>
      <c r="AN404" t="s">
        <v>1712</v>
      </c>
      <c r="AO404" t="s">
        <v>1712</v>
      </c>
      <c r="AP404">
        <v>0</v>
      </c>
      <c r="AQ404" t="e">
        <f>VLOOKUP(A404,[1]Sheet1!$C$4:$G$51,1,0)</f>
        <v>#N/A</v>
      </c>
      <c r="AR404" t="e">
        <f>VLOOKUP(A404,[1]Sheet1!$C$4:$H$51,1,0)</f>
        <v>#N/A</v>
      </c>
    </row>
    <row r="405" spans="1:44" ht="18" x14ac:dyDescent="0.2">
      <c r="A405" s="278">
        <v>119471</v>
      </c>
      <c r="B405" s="278" t="s">
        <v>2181</v>
      </c>
      <c r="C405" s="278" t="s">
        <v>70</v>
      </c>
      <c r="D405" s="278" t="s">
        <v>256</v>
      </c>
      <c r="E405" s="278"/>
      <c r="F405" s="278"/>
      <c r="G405" s="270"/>
      <c r="H405" s="270"/>
      <c r="I405" t="s">
        <v>428</v>
      </c>
      <c r="O405"/>
      <c r="AI405" t="s">
        <v>1715</v>
      </c>
      <c r="AO405" t="s">
        <v>1712</v>
      </c>
      <c r="AP405">
        <v>0</v>
      </c>
      <c r="AQ405" t="e">
        <f>VLOOKUP(A405,[1]Sheet1!$C$4:$G$51,1,0)</f>
        <v>#N/A</v>
      </c>
      <c r="AR405" t="e">
        <f>VLOOKUP(A405,[1]Sheet1!$C$4:$H$51,1,0)</f>
        <v>#N/A</v>
      </c>
    </row>
    <row r="406" spans="1:44" x14ac:dyDescent="0.2">
      <c r="A406">
        <v>119475</v>
      </c>
      <c r="B406" t="s">
        <v>772</v>
      </c>
      <c r="C406" t="s">
        <v>690</v>
      </c>
      <c r="D406" t="s">
        <v>505</v>
      </c>
      <c r="I406" t="s">
        <v>428</v>
      </c>
      <c r="O406"/>
      <c r="AG406" t="s">
        <v>1716</v>
      </c>
      <c r="AI406" t="s">
        <v>1716</v>
      </c>
      <c r="AO406" t="s">
        <v>1712</v>
      </c>
      <c r="AP406">
        <v>0</v>
      </c>
      <c r="AQ406" t="e">
        <f>VLOOKUP(A406,[1]Sheet1!$C$4:$G$51,1,0)</f>
        <v>#N/A</v>
      </c>
      <c r="AR406" t="e">
        <f>VLOOKUP(A406,[1]Sheet1!$C$4:$H$51,1,0)</f>
        <v>#N/A</v>
      </c>
    </row>
    <row r="407" spans="1:44" x14ac:dyDescent="0.2">
      <c r="A407">
        <v>119524</v>
      </c>
      <c r="B407" t="s">
        <v>771</v>
      </c>
      <c r="C407" t="s">
        <v>146</v>
      </c>
      <c r="D407" t="s">
        <v>243</v>
      </c>
      <c r="E407" t="s">
        <v>1284</v>
      </c>
      <c r="F407" s="230">
        <v>34700</v>
      </c>
      <c r="G407" t="s">
        <v>1579</v>
      </c>
      <c r="H407" t="s">
        <v>344</v>
      </c>
      <c r="I407" t="s">
        <v>428</v>
      </c>
      <c r="K407" t="s">
        <v>326</v>
      </c>
      <c r="L407">
        <v>2012</v>
      </c>
      <c r="M407" t="s">
        <v>325</v>
      </c>
      <c r="N407" t="s">
        <v>327</v>
      </c>
      <c r="O407"/>
      <c r="AG407" t="s">
        <v>1716</v>
      </c>
      <c r="AI407" t="s">
        <v>1716</v>
      </c>
      <c r="AP407">
        <v>0</v>
      </c>
      <c r="AQ407" t="e">
        <f>VLOOKUP(A407,[1]Sheet1!$C$4:$G$51,1,0)</f>
        <v>#N/A</v>
      </c>
      <c r="AR407" t="e">
        <f>VLOOKUP(A407,[1]Sheet1!$C$4:$H$51,1,0)</f>
        <v>#N/A</v>
      </c>
    </row>
    <row r="408" spans="1:44" x14ac:dyDescent="0.2">
      <c r="A408">
        <v>119546</v>
      </c>
      <c r="B408" t="s">
        <v>1177</v>
      </c>
      <c r="C408" t="s">
        <v>109</v>
      </c>
      <c r="D408" t="s">
        <v>201</v>
      </c>
      <c r="I408" t="s">
        <v>428</v>
      </c>
      <c r="O408"/>
      <c r="AG408" t="s">
        <v>1799</v>
      </c>
      <c r="AI408" t="s">
        <v>1799</v>
      </c>
      <c r="AO408" t="s">
        <v>1712</v>
      </c>
      <c r="AP408">
        <v>0</v>
      </c>
      <c r="AQ408" t="e">
        <f>VLOOKUP(A408,[1]Sheet1!$C$4:$G$51,1,0)</f>
        <v>#N/A</v>
      </c>
      <c r="AR408" t="e">
        <f>VLOOKUP(A408,[1]Sheet1!$C$4:$H$51,1,0)</f>
        <v>#N/A</v>
      </c>
    </row>
    <row r="409" spans="1:44" ht="18" x14ac:dyDescent="0.2">
      <c r="A409" s="270">
        <v>119550</v>
      </c>
      <c r="B409" s="270" t="s">
        <v>1974</v>
      </c>
      <c r="C409" s="270" t="s">
        <v>99</v>
      </c>
      <c r="D409" s="270" t="s">
        <v>1975</v>
      </c>
      <c r="E409" s="270"/>
      <c r="F409" s="278"/>
      <c r="G409" s="270"/>
      <c r="H409" s="270"/>
      <c r="I409" t="s">
        <v>2335</v>
      </c>
      <c r="O409"/>
      <c r="AI409" t="s">
        <v>2335</v>
      </c>
      <c r="AO409" t="s">
        <v>1712</v>
      </c>
      <c r="AP409" t="s">
        <v>2332</v>
      </c>
      <c r="AQ409" t="e">
        <f>VLOOKUP(A409,[1]Sheet1!$C$4:$G$51,1,0)</f>
        <v>#N/A</v>
      </c>
      <c r="AR409" t="e">
        <f>VLOOKUP(A409,[1]Sheet1!$C$4:$H$51,1,0)</f>
        <v>#N/A</v>
      </c>
    </row>
    <row r="410" spans="1:44" ht="18" x14ac:dyDescent="0.2">
      <c r="A410" s="278">
        <v>119574</v>
      </c>
      <c r="B410" s="278" t="s">
        <v>2305</v>
      </c>
      <c r="C410" s="278" t="s">
        <v>87</v>
      </c>
      <c r="D410" s="278" t="s">
        <v>723</v>
      </c>
      <c r="E410" s="278"/>
      <c r="F410" s="278"/>
      <c r="G410" s="270"/>
      <c r="H410" s="270"/>
      <c r="I410" t="s">
        <v>428</v>
      </c>
      <c r="O410"/>
      <c r="AI410" t="s">
        <v>1717</v>
      </c>
      <c r="AO410" t="s">
        <v>1712</v>
      </c>
      <c r="AP410">
        <v>0</v>
      </c>
      <c r="AQ410" t="e">
        <f>VLOOKUP(A410,[1]Sheet1!$C$4:$G$51,1,0)</f>
        <v>#N/A</v>
      </c>
      <c r="AR410" t="e">
        <f>VLOOKUP(A410,[1]Sheet1!$C$4:$H$51,1,0)</f>
        <v>#N/A</v>
      </c>
    </row>
    <row r="411" spans="1:44" ht="18" x14ac:dyDescent="0.2">
      <c r="A411" s="278">
        <v>119599</v>
      </c>
      <c r="B411" s="278" t="s">
        <v>2271</v>
      </c>
      <c r="C411" s="278" t="s">
        <v>2272</v>
      </c>
      <c r="D411" s="278" t="s">
        <v>754</v>
      </c>
      <c r="E411" s="278"/>
      <c r="F411" s="278"/>
      <c r="G411" s="270"/>
      <c r="H411" s="270"/>
      <c r="I411" t="s">
        <v>428</v>
      </c>
      <c r="O411"/>
      <c r="AI411" t="s">
        <v>1720</v>
      </c>
      <c r="AO411" t="s">
        <v>1712</v>
      </c>
      <c r="AP411">
        <v>0</v>
      </c>
      <c r="AQ411" t="e">
        <f>VLOOKUP(A411,[1]Sheet1!$C$4:$G$51,1,0)</f>
        <v>#N/A</v>
      </c>
      <c r="AR411" t="e">
        <f>VLOOKUP(A411,[1]Sheet1!$C$4:$H$51,1,0)</f>
        <v>#N/A</v>
      </c>
    </row>
    <row r="412" spans="1:44" ht="18" x14ac:dyDescent="0.2">
      <c r="A412" s="278">
        <v>119608</v>
      </c>
      <c r="B412" s="278" t="s">
        <v>2273</v>
      </c>
      <c r="C412" s="278" t="s">
        <v>638</v>
      </c>
      <c r="D412" s="278" t="s">
        <v>220</v>
      </c>
      <c r="E412" s="278"/>
      <c r="F412" s="278"/>
      <c r="G412" s="270"/>
      <c r="H412" s="270"/>
      <c r="I412" t="s">
        <v>428</v>
      </c>
      <c r="O412"/>
      <c r="AI412" t="s">
        <v>1720</v>
      </c>
      <c r="AO412" t="s">
        <v>1712</v>
      </c>
      <c r="AP412">
        <v>0</v>
      </c>
      <c r="AQ412" t="e">
        <f>VLOOKUP(A412,[1]Sheet1!$C$4:$G$51,1,0)</f>
        <v>#N/A</v>
      </c>
      <c r="AR412" t="e">
        <f>VLOOKUP(A412,[1]Sheet1!$C$4:$H$51,1,0)</f>
        <v>#N/A</v>
      </c>
    </row>
    <row r="413" spans="1:44" x14ac:dyDescent="0.2">
      <c r="A413">
        <v>119635</v>
      </c>
      <c r="B413" t="s">
        <v>745</v>
      </c>
      <c r="C413" t="s">
        <v>746</v>
      </c>
      <c r="D413" t="s">
        <v>747</v>
      </c>
      <c r="I413" t="s">
        <v>428</v>
      </c>
      <c r="O413"/>
      <c r="AG413" t="s">
        <v>1715</v>
      </c>
      <c r="AI413" t="s">
        <v>1715</v>
      </c>
      <c r="AO413" t="s">
        <v>1712</v>
      </c>
      <c r="AP413">
        <v>0</v>
      </c>
      <c r="AQ413" t="e">
        <f>VLOOKUP(A413,[1]Sheet1!$C$4:$G$51,1,0)</f>
        <v>#N/A</v>
      </c>
      <c r="AR413" t="e">
        <f>VLOOKUP(A413,[1]Sheet1!$C$4:$H$51,1,0)</f>
        <v>#N/A</v>
      </c>
    </row>
    <row r="414" spans="1:44" ht="18" x14ac:dyDescent="0.2">
      <c r="A414" s="278">
        <v>119661</v>
      </c>
      <c r="B414" s="278" t="s">
        <v>2274</v>
      </c>
      <c r="C414" s="278" t="s">
        <v>140</v>
      </c>
      <c r="D414" s="278" t="s">
        <v>219</v>
      </c>
      <c r="E414" s="278"/>
      <c r="F414" s="278"/>
      <c r="G414" s="270"/>
      <c r="H414" s="270"/>
      <c r="I414" t="s">
        <v>428</v>
      </c>
      <c r="O414"/>
      <c r="AI414" t="s">
        <v>1720</v>
      </c>
      <c r="AO414" t="s">
        <v>1712</v>
      </c>
      <c r="AP414">
        <v>0</v>
      </c>
      <c r="AQ414" t="e">
        <f>VLOOKUP(A414,[1]Sheet1!$C$4:$G$51,1,0)</f>
        <v>#N/A</v>
      </c>
      <c r="AR414" t="e">
        <f>VLOOKUP(A414,[1]Sheet1!$C$4:$H$51,1,0)</f>
        <v>#N/A</v>
      </c>
    </row>
    <row r="415" spans="1:44" ht="18" x14ac:dyDescent="0.2">
      <c r="A415" s="278">
        <v>119673</v>
      </c>
      <c r="B415" s="278" t="s">
        <v>2182</v>
      </c>
      <c r="C415" s="278" t="s">
        <v>533</v>
      </c>
      <c r="D415" s="278" t="s">
        <v>250</v>
      </c>
      <c r="E415" s="278"/>
      <c r="F415" s="278"/>
      <c r="G415" s="270"/>
      <c r="H415" s="270"/>
      <c r="I415" t="s">
        <v>428</v>
      </c>
      <c r="O415"/>
      <c r="AI415" t="s">
        <v>1715</v>
      </c>
      <c r="AO415" t="s">
        <v>1712</v>
      </c>
      <c r="AP415">
        <v>0</v>
      </c>
      <c r="AQ415" t="e">
        <f>VLOOKUP(A415,[1]Sheet1!$C$4:$G$51,1,0)</f>
        <v>#N/A</v>
      </c>
      <c r="AR415" t="e">
        <f>VLOOKUP(A415,[1]Sheet1!$C$4:$H$51,1,0)</f>
        <v>#N/A</v>
      </c>
    </row>
    <row r="416" spans="1:44" x14ac:dyDescent="0.2">
      <c r="A416">
        <v>119683</v>
      </c>
      <c r="B416" t="s">
        <v>1176</v>
      </c>
      <c r="C416" t="s">
        <v>66</v>
      </c>
      <c r="D416">
        <v>0</v>
      </c>
      <c r="E416" t="s">
        <v>342</v>
      </c>
      <c r="F416" s="262">
        <v>32795</v>
      </c>
      <c r="G416" t="s">
        <v>325</v>
      </c>
      <c r="H416" t="s">
        <v>344</v>
      </c>
      <c r="I416" t="s">
        <v>428</v>
      </c>
      <c r="K416" t="s">
        <v>326</v>
      </c>
      <c r="L416">
        <v>2007</v>
      </c>
      <c r="M416" t="s">
        <v>325</v>
      </c>
      <c r="O416"/>
      <c r="AI416" t="s">
        <v>2329</v>
      </c>
      <c r="AO416" t="s">
        <v>1712</v>
      </c>
      <c r="AP416">
        <v>0</v>
      </c>
      <c r="AQ416" t="e">
        <f>VLOOKUP(A416,[1]Sheet1!$C$4:$G$51,1,0)</f>
        <v>#N/A</v>
      </c>
      <c r="AR416" t="e">
        <f>VLOOKUP(A416,[1]Sheet1!$C$4:$H$51,1,0)</f>
        <v>#N/A</v>
      </c>
    </row>
    <row r="417" spans="1:44" x14ac:dyDescent="0.2">
      <c r="A417">
        <v>119691</v>
      </c>
      <c r="B417" t="s">
        <v>770</v>
      </c>
      <c r="C417" t="s">
        <v>447</v>
      </c>
      <c r="D417" t="s">
        <v>224</v>
      </c>
      <c r="E417" t="s">
        <v>1284</v>
      </c>
      <c r="F417" s="261">
        <v>0</v>
      </c>
      <c r="G417" t="s">
        <v>325</v>
      </c>
      <c r="H417" t="s">
        <v>344</v>
      </c>
      <c r="I417" t="s">
        <v>431</v>
      </c>
      <c r="K417" t="s">
        <v>326</v>
      </c>
      <c r="L417">
        <v>2008</v>
      </c>
      <c r="M417" t="s">
        <v>325</v>
      </c>
      <c r="N417" t="s">
        <v>331</v>
      </c>
      <c r="O417"/>
      <c r="AG417" t="s">
        <v>1716</v>
      </c>
      <c r="AI417" t="s">
        <v>1716</v>
      </c>
      <c r="AP417">
        <v>0</v>
      </c>
      <c r="AQ417" t="e">
        <f>VLOOKUP(A417,[1]Sheet1!$C$4:$G$51,1,0)</f>
        <v>#N/A</v>
      </c>
      <c r="AR417" t="e">
        <f>VLOOKUP(A417,[1]Sheet1!$C$4:$H$51,1,0)</f>
        <v>#N/A</v>
      </c>
    </row>
    <row r="418" spans="1:44" ht="18" x14ac:dyDescent="0.2">
      <c r="A418" s="278">
        <v>119727</v>
      </c>
      <c r="B418" s="278" t="s">
        <v>2275</v>
      </c>
      <c r="C418" s="278" t="s">
        <v>2276</v>
      </c>
      <c r="D418" s="278" t="s">
        <v>279</v>
      </c>
      <c r="E418" s="278"/>
      <c r="F418" s="278"/>
      <c r="G418" s="270"/>
      <c r="H418" s="270"/>
      <c r="I418" t="s">
        <v>428</v>
      </c>
      <c r="O418"/>
      <c r="AI418" t="s">
        <v>1720</v>
      </c>
      <c r="AO418" t="s">
        <v>1712</v>
      </c>
      <c r="AP418">
        <v>0</v>
      </c>
      <c r="AQ418" t="e">
        <f>VLOOKUP(A418,[1]Sheet1!$C$4:$G$51,1,0)</f>
        <v>#N/A</v>
      </c>
      <c r="AR418" t="e">
        <f>VLOOKUP(A418,[1]Sheet1!$C$4:$H$51,1,0)</f>
        <v>#N/A</v>
      </c>
    </row>
    <row r="419" spans="1:44" ht="18" x14ac:dyDescent="0.2">
      <c r="A419" s="270">
        <v>119754</v>
      </c>
      <c r="B419" s="270" t="s">
        <v>1976</v>
      </c>
      <c r="C419" s="270" t="s">
        <v>1977</v>
      </c>
      <c r="D419" s="270" t="s">
        <v>744</v>
      </c>
      <c r="E419" s="270"/>
      <c r="F419" s="278"/>
      <c r="G419" s="270"/>
      <c r="H419" s="270"/>
      <c r="I419" t="s">
        <v>2335</v>
      </c>
      <c r="O419"/>
      <c r="AI419" t="s">
        <v>2335</v>
      </c>
      <c r="AO419" t="s">
        <v>1712</v>
      </c>
      <c r="AP419" t="s">
        <v>2332</v>
      </c>
      <c r="AQ419" t="e">
        <f>VLOOKUP(A419,[1]Sheet1!$C$4:$G$51,1,0)</f>
        <v>#N/A</v>
      </c>
      <c r="AR419" t="e">
        <f>VLOOKUP(A419,[1]Sheet1!$C$4:$H$51,1,0)</f>
        <v>#N/A</v>
      </c>
    </row>
    <row r="420" spans="1:44" ht="18" x14ac:dyDescent="0.2">
      <c r="A420" s="278">
        <v>119769</v>
      </c>
      <c r="B420" s="278" t="s">
        <v>2018</v>
      </c>
      <c r="C420" s="278" t="s">
        <v>115</v>
      </c>
      <c r="D420" s="278" t="s">
        <v>513</v>
      </c>
      <c r="E420" s="278"/>
      <c r="F420" s="278"/>
      <c r="G420" s="270"/>
      <c r="H420" s="270"/>
      <c r="I420" t="s">
        <v>428</v>
      </c>
      <c r="O420"/>
      <c r="AI420" t="s">
        <v>1719</v>
      </c>
      <c r="AO420" t="s">
        <v>1712</v>
      </c>
      <c r="AP420">
        <v>0</v>
      </c>
      <c r="AQ420" t="e">
        <f>VLOOKUP(A420,[1]Sheet1!$C$4:$G$51,1,0)</f>
        <v>#N/A</v>
      </c>
      <c r="AR420" t="e">
        <f>VLOOKUP(A420,[1]Sheet1!$C$4:$H$51,1,0)</f>
        <v>#N/A</v>
      </c>
    </row>
    <row r="421" spans="1:44" ht="18" x14ac:dyDescent="0.2">
      <c r="A421" s="278">
        <v>119774</v>
      </c>
      <c r="B421" s="278" t="s">
        <v>2019</v>
      </c>
      <c r="C421" s="278" t="s">
        <v>61</v>
      </c>
      <c r="D421" s="278" t="s">
        <v>1175</v>
      </c>
      <c r="E421" s="278"/>
      <c r="F421" s="278"/>
      <c r="G421" s="270"/>
      <c r="H421" s="270"/>
      <c r="I421" t="s">
        <v>428</v>
      </c>
      <c r="O421"/>
      <c r="AI421" t="s">
        <v>1719</v>
      </c>
      <c r="AO421" t="s">
        <v>1712</v>
      </c>
      <c r="AP421">
        <v>0</v>
      </c>
      <c r="AQ421" t="e">
        <f>VLOOKUP(A421,[1]Sheet1!$C$4:$G$51,1,0)</f>
        <v>#N/A</v>
      </c>
      <c r="AR421" t="e">
        <f>VLOOKUP(A421,[1]Sheet1!$C$4:$H$51,1,0)</f>
        <v>#N/A</v>
      </c>
    </row>
    <row r="422" spans="1:44" x14ac:dyDescent="0.2">
      <c r="A422">
        <v>119781</v>
      </c>
      <c r="B422" t="s">
        <v>1174</v>
      </c>
      <c r="C422" t="s">
        <v>153</v>
      </c>
      <c r="D422" t="s">
        <v>203</v>
      </c>
      <c r="I422" t="s">
        <v>428</v>
      </c>
      <c r="O422"/>
      <c r="AI422">
        <v>0</v>
      </c>
      <c r="AO422" t="s">
        <v>1712</v>
      </c>
      <c r="AP422">
        <v>0</v>
      </c>
      <c r="AQ422" t="e">
        <f>VLOOKUP(A422,[1]Sheet1!$C$4:$G$51,1,0)</f>
        <v>#N/A</v>
      </c>
      <c r="AR422" t="e">
        <f>VLOOKUP(A422,[1]Sheet1!$C$4:$H$51,1,0)</f>
        <v>#N/A</v>
      </c>
    </row>
    <row r="423" spans="1:44" ht="18" x14ac:dyDescent="0.2">
      <c r="A423" s="278">
        <v>119822</v>
      </c>
      <c r="B423" s="278" t="s">
        <v>2183</v>
      </c>
      <c r="C423" s="278" t="s">
        <v>102</v>
      </c>
      <c r="D423" s="278" t="s">
        <v>282</v>
      </c>
      <c r="E423" s="278"/>
      <c r="F423" s="278"/>
      <c r="G423" s="270"/>
      <c r="H423" s="270"/>
      <c r="I423" t="s">
        <v>428</v>
      </c>
      <c r="O423"/>
      <c r="AI423" t="s">
        <v>1715</v>
      </c>
      <c r="AO423" t="s">
        <v>1712</v>
      </c>
      <c r="AP423">
        <v>0</v>
      </c>
      <c r="AQ423" t="e">
        <f>VLOOKUP(A423,[1]Sheet1!$C$4:$G$51,1,0)</f>
        <v>#N/A</v>
      </c>
      <c r="AR423" t="e">
        <f>VLOOKUP(A423,[1]Sheet1!$C$4:$H$51,1,0)</f>
        <v>#N/A</v>
      </c>
    </row>
    <row r="424" spans="1:44" x14ac:dyDescent="0.2">
      <c r="A424">
        <v>119823</v>
      </c>
      <c r="B424" t="s">
        <v>1173</v>
      </c>
      <c r="C424" t="s">
        <v>66</v>
      </c>
      <c r="D424" t="s">
        <v>219</v>
      </c>
      <c r="I424" t="s">
        <v>428</v>
      </c>
      <c r="O424"/>
      <c r="AG424" t="s">
        <v>1799</v>
      </c>
      <c r="AI424" t="s">
        <v>1799</v>
      </c>
      <c r="AO424" t="s">
        <v>1712</v>
      </c>
      <c r="AP424">
        <v>0</v>
      </c>
      <c r="AQ424" t="e">
        <f>VLOOKUP(A424,[1]Sheet1!$C$4:$G$51,1,0)</f>
        <v>#N/A</v>
      </c>
      <c r="AR424" t="e">
        <f>VLOOKUP(A424,[1]Sheet1!$C$4:$H$51,1,0)</f>
        <v>#N/A</v>
      </c>
    </row>
    <row r="425" spans="1:44" x14ac:dyDescent="0.2">
      <c r="A425">
        <v>119829</v>
      </c>
      <c r="B425" t="s">
        <v>1454</v>
      </c>
      <c r="C425" t="s">
        <v>1319</v>
      </c>
      <c r="D425" t="s">
        <v>245</v>
      </c>
      <c r="E425" t="s">
        <v>342</v>
      </c>
      <c r="F425" s="261">
        <v>0</v>
      </c>
      <c r="G425" t="s">
        <v>1599</v>
      </c>
      <c r="H425" t="s">
        <v>347</v>
      </c>
      <c r="I425" t="s">
        <v>428</v>
      </c>
      <c r="K425" t="s">
        <v>326</v>
      </c>
      <c r="L425">
        <v>2002</v>
      </c>
      <c r="M425" t="s">
        <v>325</v>
      </c>
      <c r="N425" t="s">
        <v>600</v>
      </c>
      <c r="O425"/>
      <c r="AG425" t="s">
        <v>576</v>
      </c>
      <c r="AI425" t="s">
        <v>576</v>
      </c>
      <c r="AP425">
        <v>0</v>
      </c>
      <c r="AQ425" t="e">
        <f>VLOOKUP(A425,[1]Sheet1!$C$4:$G$51,1,0)</f>
        <v>#N/A</v>
      </c>
      <c r="AR425" t="e">
        <f>VLOOKUP(A425,[1]Sheet1!$C$4:$H$51,1,0)</f>
        <v>#N/A</v>
      </c>
    </row>
    <row r="426" spans="1:44" ht="18" x14ac:dyDescent="0.2">
      <c r="A426" s="270">
        <v>119864</v>
      </c>
      <c r="B426" s="270" t="s">
        <v>1978</v>
      </c>
      <c r="C426" s="270" t="s">
        <v>125</v>
      </c>
      <c r="D426" s="270" t="s">
        <v>227</v>
      </c>
      <c r="E426" s="270"/>
      <c r="F426" s="278"/>
      <c r="G426" s="270"/>
      <c r="H426" s="270"/>
      <c r="I426" t="s">
        <v>2335</v>
      </c>
      <c r="O426"/>
      <c r="AI426" t="s">
        <v>2335</v>
      </c>
      <c r="AO426" t="s">
        <v>1712</v>
      </c>
      <c r="AP426" t="s">
        <v>2332</v>
      </c>
      <c r="AQ426" t="e">
        <f>VLOOKUP(A426,[1]Sheet1!$C$4:$G$51,1,0)</f>
        <v>#N/A</v>
      </c>
      <c r="AR426" t="e">
        <f>VLOOKUP(A426,[1]Sheet1!$C$4:$H$51,1,0)</f>
        <v>#N/A</v>
      </c>
    </row>
    <row r="427" spans="1:44" ht="18" x14ac:dyDescent="0.2">
      <c r="A427" s="278">
        <v>119867</v>
      </c>
      <c r="B427" s="278" t="s">
        <v>2277</v>
      </c>
      <c r="C427" s="278" t="s">
        <v>490</v>
      </c>
      <c r="D427" s="278" t="s">
        <v>227</v>
      </c>
      <c r="E427" s="278"/>
      <c r="F427" s="278"/>
      <c r="G427" s="270"/>
      <c r="H427" s="270"/>
      <c r="I427" t="s">
        <v>428</v>
      </c>
      <c r="O427"/>
      <c r="AI427" t="s">
        <v>1720</v>
      </c>
      <c r="AO427" t="s">
        <v>1712</v>
      </c>
      <c r="AP427">
        <v>0</v>
      </c>
      <c r="AQ427" t="e">
        <f>VLOOKUP(A427,[1]Sheet1!$C$4:$G$51,1,0)</f>
        <v>#N/A</v>
      </c>
      <c r="AR427" t="e">
        <f>VLOOKUP(A427,[1]Sheet1!$C$4:$H$51,1,0)</f>
        <v>#N/A</v>
      </c>
    </row>
    <row r="428" spans="1:44" ht="18" x14ac:dyDescent="0.2">
      <c r="A428" s="278">
        <v>119868</v>
      </c>
      <c r="B428" s="278" t="s">
        <v>2020</v>
      </c>
      <c r="C428" s="278" t="s">
        <v>121</v>
      </c>
      <c r="D428" s="278" t="s">
        <v>265</v>
      </c>
      <c r="E428" s="278"/>
      <c r="F428" s="278"/>
      <c r="G428" s="270"/>
      <c r="H428" s="270"/>
      <c r="I428" t="s">
        <v>428</v>
      </c>
      <c r="O428"/>
      <c r="AI428" t="s">
        <v>1719</v>
      </c>
      <c r="AO428" t="s">
        <v>1712</v>
      </c>
      <c r="AP428">
        <v>0</v>
      </c>
      <c r="AQ428" t="e">
        <f>VLOOKUP(A428,[1]Sheet1!$C$4:$G$51,1,0)</f>
        <v>#N/A</v>
      </c>
      <c r="AR428" t="e">
        <f>VLOOKUP(A428,[1]Sheet1!$C$4:$H$51,1,0)</f>
        <v>#N/A</v>
      </c>
    </row>
    <row r="429" spans="1:44" ht="18" x14ac:dyDescent="0.2">
      <c r="A429" s="278">
        <v>119878</v>
      </c>
      <c r="B429" s="278" t="s">
        <v>1468</v>
      </c>
      <c r="C429" s="278" t="s">
        <v>143</v>
      </c>
      <c r="D429" s="278" t="s">
        <v>2184</v>
      </c>
      <c r="E429" s="278"/>
      <c r="F429" s="278"/>
      <c r="G429" s="270"/>
      <c r="H429" s="270"/>
      <c r="I429" t="s">
        <v>428</v>
      </c>
      <c r="O429"/>
      <c r="AI429" t="s">
        <v>1715</v>
      </c>
      <c r="AO429" t="s">
        <v>1712</v>
      </c>
      <c r="AP429">
        <v>0</v>
      </c>
      <c r="AQ429" t="e">
        <f>VLOOKUP(A429,[1]Sheet1!$C$4:$G$51,1,0)</f>
        <v>#N/A</v>
      </c>
      <c r="AR429" t="e">
        <f>VLOOKUP(A429,[1]Sheet1!$C$4:$H$51,1,0)</f>
        <v>#N/A</v>
      </c>
    </row>
    <row r="430" spans="1:44" x14ac:dyDescent="0.2">
      <c r="A430">
        <v>119903</v>
      </c>
      <c r="B430" t="s">
        <v>1172</v>
      </c>
      <c r="C430" t="s">
        <v>532</v>
      </c>
      <c r="D430" t="s">
        <v>251</v>
      </c>
      <c r="I430" t="s">
        <v>428</v>
      </c>
      <c r="O430"/>
      <c r="AI430">
        <v>0</v>
      </c>
      <c r="AO430" t="s">
        <v>1712</v>
      </c>
      <c r="AP430">
        <v>0</v>
      </c>
      <c r="AQ430" t="e">
        <f>VLOOKUP(A430,[1]Sheet1!$C$4:$G$51,1,0)</f>
        <v>#N/A</v>
      </c>
      <c r="AR430" t="e">
        <f>VLOOKUP(A430,[1]Sheet1!$C$4:$H$51,1,0)</f>
        <v>#N/A</v>
      </c>
    </row>
    <row r="431" spans="1:44" x14ac:dyDescent="0.2">
      <c r="A431">
        <v>119917</v>
      </c>
      <c r="B431" t="s">
        <v>1170</v>
      </c>
      <c r="C431" t="s">
        <v>532</v>
      </c>
      <c r="D431" t="s">
        <v>1171</v>
      </c>
      <c r="I431" t="s">
        <v>428</v>
      </c>
      <c r="O431"/>
      <c r="AE431" t="str">
        <f>IFERROR(VLOOKUP(#REF!,[2]Sheet2!#REF!,2,0),"")</f>
        <v/>
      </c>
      <c r="AG431" t="s">
        <v>1799</v>
      </c>
      <c r="AI431" t="s">
        <v>1799</v>
      </c>
      <c r="AL431" t="str">
        <f>IFERROR(VLOOKUP(A431,[2]Sheet2!A$2:C$3613,2,0),"")</f>
        <v>م</v>
      </c>
      <c r="AN431" t="s">
        <v>1712</v>
      </c>
      <c r="AO431" t="s">
        <v>1712</v>
      </c>
      <c r="AP431">
        <v>0</v>
      </c>
      <c r="AQ431" t="e">
        <f>VLOOKUP(A431,[1]Sheet1!$C$4:$G$51,1,0)</f>
        <v>#N/A</v>
      </c>
      <c r="AR431" t="e">
        <f>VLOOKUP(A431,[1]Sheet1!$C$4:$H$51,1,0)</f>
        <v>#N/A</v>
      </c>
    </row>
    <row r="432" spans="1:44" ht="18" x14ac:dyDescent="0.2">
      <c r="A432" s="270">
        <v>119935</v>
      </c>
      <c r="B432" s="270" t="s">
        <v>1938</v>
      </c>
      <c r="C432" s="270" t="s">
        <v>83</v>
      </c>
      <c r="D432" s="270"/>
      <c r="E432" s="270"/>
      <c r="F432" s="278"/>
      <c r="G432" s="270"/>
      <c r="H432" s="270"/>
      <c r="I432" t="s">
        <v>2335</v>
      </c>
      <c r="O432"/>
      <c r="AI432" t="s">
        <v>2335</v>
      </c>
      <c r="AO432" t="s">
        <v>1712</v>
      </c>
      <c r="AP432" t="s">
        <v>2332</v>
      </c>
      <c r="AQ432" t="e">
        <f>VLOOKUP(A432,[1]Sheet1!$C$4:$G$51,1,0)</f>
        <v>#N/A</v>
      </c>
      <c r="AR432" t="e">
        <f>VLOOKUP(A432,[1]Sheet1!$C$4:$H$51,1,0)</f>
        <v>#N/A</v>
      </c>
    </row>
    <row r="433" spans="1:44" x14ac:dyDescent="0.2">
      <c r="A433">
        <v>119940</v>
      </c>
      <c r="B433" t="s">
        <v>1168</v>
      </c>
      <c r="C433" t="s">
        <v>1169</v>
      </c>
      <c r="D433" t="s">
        <v>543</v>
      </c>
      <c r="E433" t="s">
        <v>1284</v>
      </c>
      <c r="F433" s="230">
        <v>24487</v>
      </c>
      <c r="G433" t="s">
        <v>325</v>
      </c>
      <c r="H433" t="s">
        <v>344</v>
      </c>
      <c r="I433" t="s">
        <v>428</v>
      </c>
      <c r="K433" t="s">
        <v>326</v>
      </c>
      <c r="L433">
        <v>1985</v>
      </c>
      <c r="M433" t="s">
        <v>325</v>
      </c>
      <c r="N433" t="s">
        <v>325</v>
      </c>
      <c r="O433"/>
      <c r="AI433">
        <v>0</v>
      </c>
      <c r="AP433">
        <v>0</v>
      </c>
      <c r="AQ433" t="e">
        <f>VLOOKUP(A433,[1]Sheet1!$C$4:$G$51,1,0)</f>
        <v>#N/A</v>
      </c>
      <c r="AR433" t="e">
        <f>VLOOKUP(A433,[1]Sheet1!$C$4:$H$51,1,0)</f>
        <v>#N/A</v>
      </c>
    </row>
    <row r="434" spans="1:44" x14ac:dyDescent="0.2">
      <c r="A434">
        <v>119946</v>
      </c>
      <c r="B434" t="s">
        <v>1167</v>
      </c>
      <c r="C434" t="s">
        <v>96</v>
      </c>
      <c r="D434" t="s">
        <v>540</v>
      </c>
      <c r="I434" t="s">
        <v>428</v>
      </c>
      <c r="O434"/>
      <c r="AG434" t="s">
        <v>1799</v>
      </c>
      <c r="AI434" t="s">
        <v>1799</v>
      </c>
      <c r="AO434" t="s">
        <v>1712</v>
      </c>
      <c r="AP434">
        <v>0</v>
      </c>
      <c r="AQ434" t="e">
        <f>VLOOKUP(A434,[1]Sheet1!$C$4:$G$51,1,0)</f>
        <v>#N/A</v>
      </c>
      <c r="AR434" t="e">
        <f>VLOOKUP(A434,[1]Sheet1!$C$4:$H$51,1,0)</f>
        <v>#N/A</v>
      </c>
    </row>
    <row r="435" spans="1:44" ht="18" x14ac:dyDescent="0.2">
      <c r="A435" s="278">
        <v>119967</v>
      </c>
      <c r="B435" s="278" t="s">
        <v>2185</v>
      </c>
      <c r="C435" s="278" t="s">
        <v>90</v>
      </c>
      <c r="D435" s="278" t="s">
        <v>205</v>
      </c>
      <c r="E435" s="278"/>
      <c r="F435" s="278"/>
      <c r="G435" s="270"/>
      <c r="H435" s="270"/>
      <c r="I435" t="s">
        <v>428</v>
      </c>
      <c r="O435"/>
      <c r="AI435" t="s">
        <v>1715</v>
      </c>
      <c r="AO435" t="s">
        <v>1712</v>
      </c>
      <c r="AP435">
        <v>0</v>
      </c>
      <c r="AQ435" t="e">
        <f>VLOOKUP(A435,[1]Sheet1!$C$4:$G$51,1,0)</f>
        <v>#N/A</v>
      </c>
      <c r="AR435" t="e">
        <f>VLOOKUP(A435,[1]Sheet1!$C$4:$H$51,1,0)</f>
        <v>#N/A</v>
      </c>
    </row>
    <row r="436" spans="1:44" ht="18" x14ac:dyDescent="0.2">
      <c r="A436" s="278">
        <v>119973</v>
      </c>
      <c r="B436" s="278" t="s">
        <v>2186</v>
      </c>
      <c r="C436" s="278" t="s">
        <v>118</v>
      </c>
      <c r="D436" s="278" t="s">
        <v>254</v>
      </c>
      <c r="E436" s="278"/>
      <c r="F436" s="278"/>
      <c r="G436" s="270"/>
      <c r="H436" s="270"/>
      <c r="I436" t="s">
        <v>428</v>
      </c>
      <c r="O436"/>
      <c r="AI436" t="s">
        <v>1715</v>
      </c>
      <c r="AO436" t="s">
        <v>1712</v>
      </c>
      <c r="AP436">
        <v>0</v>
      </c>
      <c r="AQ436" t="e">
        <f>VLOOKUP(A436,[1]Sheet1!$C$4:$G$51,1,0)</f>
        <v>#N/A</v>
      </c>
      <c r="AR436" t="e">
        <f>VLOOKUP(A436,[1]Sheet1!$C$4:$H$51,1,0)</f>
        <v>#N/A</v>
      </c>
    </row>
    <row r="437" spans="1:44" ht="18" x14ac:dyDescent="0.2">
      <c r="A437" s="270">
        <v>120002</v>
      </c>
      <c r="B437" s="270" t="s">
        <v>1939</v>
      </c>
      <c r="C437" s="270" t="s">
        <v>1940</v>
      </c>
      <c r="D437" s="270"/>
      <c r="E437" s="270"/>
      <c r="F437" s="278"/>
      <c r="G437" s="270"/>
      <c r="H437" s="270"/>
      <c r="I437" t="s">
        <v>2335</v>
      </c>
      <c r="O437"/>
      <c r="AI437" t="s">
        <v>2335</v>
      </c>
      <c r="AP437" t="s">
        <v>2332</v>
      </c>
      <c r="AQ437" t="e">
        <f>VLOOKUP(A437,[1]Sheet1!$C$4:$G$51,1,0)</f>
        <v>#N/A</v>
      </c>
      <c r="AR437" t="e">
        <f>VLOOKUP(A437,[1]Sheet1!$C$4:$H$51,1,0)</f>
        <v>#N/A</v>
      </c>
    </row>
    <row r="438" spans="1:44" x14ac:dyDescent="0.2">
      <c r="A438">
        <v>120015</v>
      </c>
      <c r="B438" t="s">
        <v>1165</v>
      </c>
      <c r="C438" t="s">
        <v>699</v>
      </c>
      <c r="D438" t="s">
        <v>1166</v>
      </c>
      <c r="I438" t="s">
        <v>428</v>
      </c>
      <c r="O438"/>
      <c r="AG438" t="s">
        <v>1799</v>
      </c>
      <c r="AI438" t="s">
        <v>1799</v>
      </c>
      <c r="AO438" t="s">
        <v>1712</v>
      </c>
      <c r="AP438">
        <v>0</v>
      </c>
      <c r="AQ438" t="e">
        <f>VLOOKUP(A438,[1]Sheet1!$C$4:$G$51,1,0)</f>
        <v>#N/A</v>
      </c>
      <c r="AR438" t="e">
        <f>VLOOKUP(A438,[1]Sheet1!$C$4:$H$51,1,0)</f>
        <v>#N/A</v>
      </c>
    </row>
    <row r="439" spans="1:44" ht="18" x14ac:dyDescent="0.2">
      <c r="A439" s="270">
        <v>120022</v>
      </c>
      <c r="B439" s="270" t="s">
        <v>1979</v>
      </c>
      <c r="C439" s="270" t="s">
        <v>1977</v>
      </c>
      <c r="D439" s="270" t="s">
        <v>744</v>
      </c>
      <c r="E439" s="270"/>
      <c r="F439" s="278"/>
      <c r="G439" s="270"/>
      <c r="H439" s="270"/>
      <c r="I439" t="s">
        <v>2335</v>
      </c>
      <c r="O439"/>
      <c r="AI439" t="s">
        <v>2335</v>
      </c>
      <c r="AO439" t="s">
        <v>1712</v>
      </c>
      <c r="AP439" t="s">
        <v>2332</v>
      </c>
      <c r="AQ439" t="e">
        <f>VLOOKUP(A439,[1]Sheet1!$C$4:$G$51,1,0)</f>
        <v>#N/A</v>
      </c>
      <c r="AR439" t="e">
        <f>VLOOKUP(A439,[1]Sheet1!$C$4:$H$51,1,0)</f>
        <v>#N/A</v>
      </c>
    </row>
    <row r="440" spans="1:44" x14ac:dyDescent="0.2">
      <c r="A440">
        <v>120042</v>
      </c>
      <c r="B440" t="s">
        <v>1164</v>
      </c>
      <c r="C440" t="s">
        <v>78</v>
      </c>
      <c r="D440" t="s">
        <v>313</v>
      </c>
      <c r="I440" t="s">
        <v>428</v>
      </c>
      <c r="O440"/>
      <c r="AI440">
        <v>0</v>
      </c>
      <c r="AO440" t="s">
        <v>1712</v>
      </c>
      <c r="AP440">
        <v>0</v>
      </c>
      <c r="AQ440" t="e">
        <f>VLOOKUP(A440,[1]Sheet1!$C$4:$G$51,1,0)</f>
        <v>#N/A</v>
      </c>
      <c r="AR440" t="e">
        <f>VLOOKUP(A440,[1]Sheet1!$C$4:$H$51,1,0)</f>
        <v>#N/A</v>
      </c>
    </row>
    <row r="441" spans="1:44" ht="18" x14ac:dyDescent="0.2">
      <c r="A441" s="278">
        <v>120052</v>
      </c>
      <c r="B441" s="278" t="s">
        <v>2306</v>
      </c>
      <c r="C441" s="278" t="s">
        <v>169</v>
      </c>
      <c r="D441" s="278" t="s">
        <v>264</v>
      </c>
      <c r="E441" s="278"/>
      <c r="F441" s="278"/>
      <c r="G441" s="270"/>
      <c r="H441" s="270"/>
      <c r="I441" t="s">
        <v>428</v>
      </c>
      <c r="O441"/>
      <c r="AI441" t="s">
        <v>1717</v>
      </c>
      <c r="AO441" t="s">
        <v>1712</v>
      </c>
      <c r="AP441">
        <v>0</v>
      </c>
      <c r="AQ441" t="e">
        <f>VLOOKUP(A441,[1]Sheet1!$C$4:$G$51,1,0)</f>
        <v>#N/A</v>
      </c>
      <c r="AR441" t="e">
        <f>VLOOKUP(A441,[1]Sheet1!$C$4:$H$51,1,0)</f>
        <v>#N/A</v>
      </c>
    </row>
    <row r="442" spans="1:44" x14ac:dyDescent="0.2">
      <c r="A442">
        <v>120057</v>
      </c>
      <c r="B442" t="s">
        <v>1163</v>
      </c>
      <c r="C442" t="s">
        <v>102</v>
      </c>
      <c r="D442" t="s">
        <v>246</v>
      </c>
      <c r="E442" t="s">
        <v>343</v>
      </c>
      <c r="F442" s="261">
        <v>0</v>
      </c>
      <c r="G442" t="s">
        <v>327</v>
      </c>
      <c r="H442" t="s">
        <v>344</v>
      </c>
      <c r="I442" t="s">
        <v>428</v>
      </c>
      <c r="K442" t="s">
        <v>345</v>
      </c>
      <c r="L442">
        <v>2010</v>
      </c>
      <c r="M442" t="s">
        <v>327</v>
      </c>
      <c r="N442" t="s">
        <v>331</v>
      </c>
      <c r="O442"/>
      <c r="AI442" t="s">
        <v>2329</v>
      </c>
      <c r="AP442">
        <v>0</v>
      </c>
      <c r="AQ442" t="e">
        <f>VLOOKUP(A442,[1]Sheet1!$C$4:$G$51,1,0)</f>
        <v>#N/A</v>
      </c>
      <c r="AR442" t="e">
        <f>VLOOKUP(A442,[1]Sheet1!$C$4:$H$51,1,0)</f>
        <v>#N/A</v>
      </c>
    </row>
    <row r="443" spans="1:44" ht="18" x14ac:dyDescent="0.2">
      <c r="A443" s="278">
        <v>120093</v>
      </c>
      <c r="B443" s="278" t="s">
        <v>2278</v>
      </c>
      <c r="C443" s="278" t="s">
        <v>118</v>
      </c>
      <c r="D443" s="278" t="s">
        <v>226</v>
      </c>
      <c r="E443" s="278"/>
      <c r="F443" s="278"/>
      <c r="G443" s="270"/>
      <c r="H443" s="270"/>
      <c r="I443" t="s">
        <v>428</v>
      </c>
      <c r="O443"/>
      <c r="AI443" t="s">
        <v>1720</v>
      </c>
      <c r="AO443" t="s">
        <v>1712</v>
      </c>
      <c r="AP443">
        <v>0</v>
      </c>
      <c r="AQ443" t="e">
        <f>VLOOKUP(A443,[1]Sheet1!$C$4:$G$51,1,0)</f>
        <v>#N/A</v>
      </c>
      <c r="AR443" t="e">
        <f>VLOOKUP(A443,[1]Sheet1!$C$4:$H$51,1,0)</f>
        <v>#N/A</v>
      </c>
    </row>
    <row r="444" spans="1:44" ht="18" x14ac:dyDescent="0.2">
      <c r="A444" s="278">
        <v>120095</v>
      </c>
      <c r="B444" s="278" t="s">
        <v>2021</v>
      </c>
      <c r="C444" s="278" t="s">
        <v>791</v>
      </c>
      <c r="D444" s="278" t="s">
        <v>269</v>
      </c>
      <c r="E444" s="278"/>
      <c r="F444" s="278"/>
      <c r="G444" s="270"/>
      <c r="H444" s="270"/>
      <c r="I444" t="s">
        <v>428</v>
      </c>
      <c r="O444"/>
      <c r="AI444" t="s">
        <v>1719</v>
      </c>
      <c r="AO444" t="s">
        <v>1712</v>
      </c>
      <c r="AP444">
        <v>0</v>
      </c>
      <c r="AQ444" t="e">
        <f>VLOOKUP(A444,[1]Sheet1!$C$4:$G$51,1,0)</f>
        <v>#N/A</v>
      </c>
      <c r="AR444" t="e">
        <f>VLOOKUP(A444,[1]Sheet1!$C$4:$H$51,1,0)</f>
        <v>#N/A</v>
      </c>
    </row>
    <row r="445" spans="1:44" ht="18" x14ac:dyDescent="0.2">
      <c r="A445" s="278">
        <v>120109</v>
      </c>
      <c r="B445" s="278" t="s">
        <v>2187</v>
      </c>
      <c r="C445" s="278" t="s">
        <v>94</v>
      </c>
      <c r="D445" s="278" t="s">
        <v>242</v>
      </c>
      <c r="E445" s="278"/>
      <c r="F445" s="278"/>
      <c r="G445" s="270"/>
      <c r="H445" s="270"/>
      <c r="I445" t="s">
        <v>428</v>
      </c>
      <c r="O445"/>
      <c r="AI445" t="s">
        <v>1715</v>
      </c>
      <c r="AO445" t="s">
        <v>1712</v>
      </c>
      <c r="AP445">
        <v>0</v>
      </c>
      <c r="AQ445" t="e">
        <f>VLOOKUP(A445,[1]Sheet1!$C$4:$G$51,1,0)</f>
        <v>#N/A</v>
      </c>
      <c r="AR445" t="e">
        <f>VLOOKUP(A445,[1]Sheet1!$C$4:$H$51,1,0)</f>
        <v>#N/A</v>
      </c>
    </row>
    <row r="446" spans="1:44" ht="18" x14ac:dyDescent="0.2">
      <c r="A446" s="270">
        <v>120110</v>
      </c>
      <c r="B446" s="270" t="s">
        <v>1941</v>
      </c>
      <c r="C446" s="270" t="s">
        <v>63</v>
      </c>
      <c r="D446" s="270"/>
      <c r="E446" s="270"/>
      <c r="F446" s="278"/>
      <c r="G446" s="270"/>
      <c r="H446" s="270"/>
      <c r="I446" t="s">
        <v>2335</v>
      </c>
      <c r="O446"/>
      <c r="AI446" t="s">
        <v>2335</v>
      </c>
      <c r="AO446" t="s">
        <v>1712</v>
      </c>
      <c r="AP446" t="s">
        <v>2332</v>
      </c>
      <c r="AQ446" t="e">
        <f>VLOOKUP(A446,[1]Sheet1!$C$4:$G$51,1,0)</f>
        <v>#N/A</v>
      </c>
      <c r="AR446" t="e">
        <f>VLOOKUP(A446,[1]Sheet1!$C$4:$H$51,1,0)</f>
        <v>#N/A</v>
      </c>
    </row>
    <row r="447" spans="1:44" ht="18" x14ac:dyDescent="0.2">
      <c r="A447" s="278">
        <v>120143</v>
      </c>
      <c r="B447" s="278" t="s">
        <v>2188</v>
      </c>
      <c r="C447" s="278" t="s">
        <v>435</v>
      </c>
      <c r="D447" s="278" t="s">
        <v>256</v>
      </c>
      <c r="E447" s="278"/>
      <c r="F447" s="278"/>
      <c r="G447" s="270"/>
      <c r="H447" s="270"/>
      <c r="I447" t="s">
        <v>428</v>
      </c>
      <c r="O447"/>
      <c r="AI447" t="s">
        <v>1715</v>
      </c>
      <c r="AO447" t="s">
        <v>1712</v>
      </c>
      <c r="AP447">
        <v>0</v>
      </c>
      <c r="AQ447" t="e">
        <f>VLOOKUP(A447,[1]Sheet1!$C$4:$G$51,1,0)</f>
        <v>#N/A</v>
      </c>
      <c r="AR447" t="e">
        <f>VLOOKUP(A447,[1]Sheet1!$C$4:$H$51,1,0)</f>
        <v>#N/A</v>
      </c>
    </row>
    <row r="448" spans="1:44" x14ac:dyDescent="0.2">
      <c r="A448">
        <v>120193</v>
      </c>
      <c r="B448" t="s">
        <v>1161</v>
      </c>
      <c r="C448" t="s">
        <v>63</v>
      </c>
      <c r="D448" t="s">
        <v>235</v>
      </c>
      <c r="E448" t="s">
        <v>1284</v>
      </c>
      <c r="F448" s="230">
        <v>34147</v>
      </c>
      <c r="G448" t="s">
        <v>1579</v>
      </c>
      <c r="H448" t="s">
        <v>344</v>
      </c>
      <c r="I448" t="s">
        <v>428</v>
      </c>
      <c r="K448" t="s">
        <v>326</v>
      </c>
      <c r="L448">
        <v>2011</v>
      </c>
      <c r="M448" t="s">
        <v>327</v>
      </c>
      <c r="O448">
        <v>486</v>
      </c>
      <c r="P448" s="230">
        <v>45722</v>
      </c>
      <c r="Q448">
        <v>50000</v>
      </c>
      <c r="AI448">
        <v>0</v>
      </c>
      <c r="AP448">
        <v>0</v>
      </c>
      <c r="AQ448" t="e">
        <f>VLOOKUP(A448,[1]Sheet1!$C$4:$G$51,1,0)</f>
        <v>#N/A</v>
      </c>
      <c r="AR448" t="e">
        <f>VLOOKUP(A448,[1]Sheet1!$C$4:$H$51,1,0)</f>
        <v>#N/A</v>
      </c>
    </row>
    <row r="449" spans="1:44" x14ac:dyDescent="0.2">
      <c r="A449">
        <v>120241</v>
      </c>
      <c r="B449" t="s">
        <v>1160</v>
      </c>
      <c r="C449" t="s">
        <v>135</v>
      </c>
      <c r="D449" t="s">
        <v>215</v>
      </c>
      <c r="I449" t="s">
        <v>428</v>
      </c>
      <c r="O449"/>
      <c r="AE449" t="str">
        <f>IFERROR(VLOOKUP(#REF!,[2]Sheet2!#REF!,2,0),"")</f>
        <v/>
      </c>
      <c r="AG449" t="s">
        <v>1799</v>
      </c>
      <c r="AI449" t="s">
        <v>1799</v>
      </c>
      <c r="AL449" t="str">
        <f>IFERROR(VLOOKUP(A449,[2]Sheet2!A$2:C$3613,2,0),"")</f>
        <v>م</v>
      </c>
      <c r="AN449" t="s">
        <v>1712</v>
      </c>
      <c r="AO449" t="s">
        <v>1712</v>
      </c>
      <c r="AP449">
        <v>0</v>
      </c>
      <c r="AQ449" t="e">
        <f>VLOOKUP(A449,[1]Sheet1!$C$4:$G$51,1,0)</f>
        <v>#N/A</v>
      </c>
      <c r="AR449" t="e">
        <f>VLOOKUP(A449,[1]Sheet1!$C$4:$H$51,1,0)</f>
        <v>#N/A</v>
      </c>
    </row>
    <row r="450" spans="1:44" x14ac:dyDescent="0.2">
      <c r="A450">
        <v>120259</v>
      </c>
      <c r="B450" t="s">
        <v>1159</v>
      </c>
      <c r="C450" t="s">
        <v>485</v>
      </c>
      <c r="D450" t="s">
        <v>479</v>
      </c>
      <c r="E450" t="s">
        <v>343</v>
      </c>
      <c r="F450" s="230">
        <v>35284</v>
      </c>
      <c r="G450" t="s">
        <v>565</v>
      </c>
      <c r="H450" t="s">
        <v>344</v>
      </c>
      <c r="I450" t="s">
        <v>428</v>
      </c>
      <c r="K450" t="s">
        <v>326</v>
      </c>
      <c r="L450">
        <v>2014</v>
      </c>
      <c r="M450" t="s">
        <v>327</v>
      </c>
      <c r="N450" t="s">
        <v>338</v>
      </c>
      <c r="O450"/>
      <c r="AI450">
        <v>0</v>
      </c>
      <c r="AP450">
        <v>0</v>
      </c>
      <c r="AQ450" t="e">
        <f>VLOOKUP(A450,[1]Sheet1!$C$4:$G$51,1,0)</f>
        <v>#N/A</v>
      </c>
      <c r="AR450" t="e">
        <f>VLOOKUP(A450,[1]Sheet1!$C$4:$H$51,1,0)</f>
        <v>#N/A</v>
      </c>
    </row>
    <row r="451" spans="1:44" ht="18" x14ac:dyDescent="0.2">
      <c r="A451" s="278">
        <v>120270</v>
      </c>
      <c r="B451" s="278" t="s">
        <v>2228</v>
      </c>
      <c r="C451" s="278" t="s">
        <v>2229</v>
      </c>
      <c r="D451" s="278" t="s">
        <v>235</v>
      </c>
      <c r="E451" s="278"/>
      <c r="F451" s="278"/>
      <c r="G451" s="270"/>
      <c r="H451" s="270"/>
      <c r="I451" t="s">
        <v>428</v>
      </c>
      <c r="O451"/>
      <c r="AI451" t="s">
        <v>1716</v>
      </c>
      <c r="AO451" t="s">
        <v>1712</v>
      </c>
      <c r="AP451">
        <v>0</v>
      </c>
      <c r="AQ451" t="e">
        <f>VLOOKUP(A451,[1]Sheet1!$C$4:$G$51,1,0)</f>
        <v>#N/A</v>
      </c>
      <c r="AR451" t="e">
        <f>VLOOKUP(A451,[1]Sheet1!$C$4:$H$51,1,0)</f>
        <v>#N/A</v>
      </c>
    </row>
    <row r="452" spans="1:44" ht="18" x14ac:dyDescent="0.2">
      <c r="A452" s="278">
        <v>120281</v>
      </c>
      <c r="B452" s="278" t="s">
        <v>2189</v>
      </c>
      <c r="C452" s="278" t="s">
        <v>87</v>
      </c>
      <c r="D452" s="278" t="s">
        <v>741</v>
      </c>
      <c r="E452" s="278"/>
      <c r="F452" s="278"/>
      <c r="G452" s="270"/>
      <c r="H452" s="270"/>
      <c r="I452" t="s">
        <v>428</v>
      </c>
      <c r="O452"/>
      <c r="AI452" t="s">
        <v>1715</v>
      </c>
      <c r="AO452" t="s">
        <v>1712</v>
      </c>
      <c r="AP452">
        <v>0</v>
      </c>
      <c r="AQ452" t="e">
        <f>VLOOKUP(A452,[1]Sheet1!$C$4:$G$51,1,0)</f>
        <v>#N/A</v>
      </c>
      <c r="AR452" t="e">
        <f>VLOOKUP(A452,[1]Sheet1!$C$4:$H$51,1,0)</f>
        <v>#N/A</v>
      </c>
    </row>
    <row r="453" spans="1:44" ht="18" x14ac:dyDescent="0.2">
      <c r="A453" s="278">
        <v>120283</v>
      </c>
      <c r="B453" s="278" t="s">
        <v>2190</v>
      </c>
      <c r="C453" s="278" t="s">
        <v>147</v>
      </c>
      <c r="D453" s="278" t="s">
        <v>268</v>
      </c>
      <c r="E453" s="278"/>
      <c r="F453" s="278"/>
      <c r="G453" s="270"/>
      <c r="H453" s="270"/>
      <c r="I453" t="s">
        <v>428</v>
      </c>
      <c r="O453"/>
      <c r="AI453" t="s">
        <v>1715</v>
      </c>
      <c r="AO453" t="s">
        <v>1712</v>
      </c>
      <c r="AP453">
        <v>0</v>
      </c>
      <c r="AQ453" t="e">
        <f>VLOOKUP(A453,[1]Sheet1!$C$4:$G$51,1,0)</f>
        <v>#N/A</v>
      </c>
      <c r="AR453" t="e">
        <f>VLOOKUP(A453,[1]Sheet1!$C$4:$H$51,1,0)</f>
        <v>#N/A</v>
      </c>
    </row>
    <row r="454" spans="1:44" ht="18" x14ac:dyDescent="0.2">
      <c r="A454" s="278">
        <v>120292</v>
      </c>
      <c r="B454" s="278" t="s">
        <v>2230</v>
      </c>
      <c r="C454" s="278" t="s">
        <v>66</v>
      </c>
      <c r="D454" s="278" t="s">
        <v>219</v>
      </c>
      <c r="E454" s="278"/>
      <c r="F454" s="278"/>
      <c r="G454" s="270"/>
      <c r="H454" s="270"/>
      <c r="I454" t="s">
        <v>428</v>
      </c>
      <c r="O454"/>
      <c r="AI454" t="s">
        <v>1716</v>
      </c>
      <c r="AO454" t="s">
        <v>1712</v>
      </c>
      <c r="AP454">
        <v>0</v>
      </c>
      <c r="AQ454" t="e">
        <f>VLOOKUP(A454,[1]Sheet1!$C$4:$G$51,1,0)</f>
        <v>#N/A</v>
      </c>
      <c r="AR454" t="e">
        <f>VLOOKUP(A454,[1]Sheet1!$C$4:$H$51,1,0)</f>
        <v>#N/A</v>
      </c>
    </row>
    <row r="455" spans="1:44" ht="18" x14ac:dyDescent="0.2">
      <c r="A455" s="278">
        <v>120293</v>
      </c>
      <c r="B455" s="278" t="s">
        <v>2191</v>
      </c>
      <c r="C455" s="278" t="s">
        <v>439</v>
      </c>
      <c r="D455" s="278" t="s">
        <v>740</v>
      </c>
      <c r="E455" s="278"/>
      <c r="F455" s="278"/>
      <c r="G455" s="270"/>
      <c r="H455" s="270"/>
      <c r="I455" t="s">
        <v>428</v>
      </c>
      <c r="O455"/>
      <c r="AI455" t="s">
        <v>1715</v>
      </c>
      <c r="AO455" t="s">
        <v>1712</v>
      </c>
      <c r="AP455">
        <v>0</v>
      </c>
      <c r="AQ455" t="e">
        <f>VLOOKUP(A455,[1]Sheet1!$C$4:$G$51,1,0)</f>
        <v>#N/A</v>
      </c>
      <c r="AR455" t="e">
        <f>VLOOKUP(A455,[1]Sheet1!$C$4:$H$51,1,0)</f>
        <v>#N/A</v>
      </c>
    </row>
    <row r="456" spans="1:44" ht="18" x14ac:dyDescent="0.2">
      <c r="A456" s="278">
        <v>120300</v>
      </c>
      <c r="B456" s="278" t="s">
        <v>2192</v>
      </c>
      <c r="C456" s="278" t="s">
        <v>102</v>
      </c>
      <c r="D456" s="278" t="s">
        <v>308</v>
      </c>
      <c r="E456" s="278"/>
      <c r="F456" s="278"/>
      <c r="G456" s="270"/>
      <c r="H456" s="270"/>
      <c r="I456" t="s">
        <v>428</v>
      </c>
      <c r="O456"/>
      <c r="AI456" t="s">
        <v>1715</v>
      </c>
      <c r="AP456">
        <v>0</v>
      </c>
      <c r="AQ456" t="e">
        <f>VLOOKUP(A456,[1]Sheet1!$C$4:$G$51,1,0)</f>
        <v>#N/A</v>
      </c>
      <c r="AR456" t="e">
        <f>VLOOKUP(A456,[1]Sheet1!$C$4:$H$51,1,0)</f>
        <v>#N/A</v>
      </c>
    </row>
    <row r="457" spans="1:44" x14ac:dyDescent="0.2">
      <c r="A457">
        <v>120310</v>
      </c>
      <c r="B457" t="s">
        <v>1156</v>
      </c>
      <c r="C457" t="s">
        <v>1157</v>
      </c>
      <c r="D457" t="s">
        <v>1158</v>
      </c>
      <c r="I457" t="s">
        <v>428</v>
      </c>
      <c r="O457"/>
      <c r="AE457" t="str">
        <f>IFERROR(VLOOKUP(#REF!,[2]Sheet2!#REF!,2,0),"")</f>
        <v/>
      </c>
      <c r="AI457">
        <v>0</v>
      </c>
      <c r="AL457" t="str">
        <f>IFERROR(VLOOKUP(A457,[2]Sheet2!A$2:C$3613,2,0),"")</f>
        <v>م</v>
      </c>
      <c r="AN457" t="s">
        <v>1712</v>
      </c>
      <c r="AO457" t="s">
        <v>1712</v>
      </c>
      <c r="AP457">
        <v>0</v>
      </c>
      <c r="AQ457" t="e">
        <f>VLOOKUP(A457,[1]Sheet1!$C$4:$G$51,1,0)</f>
        <v>#N/A</v>
      </c>
      <c r="AR457" t="e">
        <f>VLOOKUP(A457,[1]Sheet1!$C$4:$H$51,1,0)</f>
        <v>#N/A</v>
      </c>
    </row>
    <row r="458" spans="1:44" ht="18" x14ac:dyDescent="0.2">
      <c r="A458" s="278">
        <v>120317</v>
      </c>
      <c r="B458" s="278" t="s">
        <v>2279</v>
      </c>
      <c r="C458" s="278" t="s">
        <v>402</v>
      </c>
      <c r="D458" s="278" t="s">
        <v>2280</v>
      </c>
      <c r="E458" s="278"/>
      <c r="F458" s="278"/>
      <c r="G458" s="270"/>
      <c r="H458" s="270"/>
      <c r="I458" t="s">
        <v>428</v>
      </c>
      <c r="O458"/>
      <c r="AI458" t="s">
        <v>1720</v>
      </c>
      <c r="AO458" t="s">
        <v>1712</v>
      </c>
      <c r="AP458">
        <v>0</v>
      </c>
      <c r="AQ458" t="e">
        <f>VLOOKUP(A458,[1]Sheet1!$C$4:$G$51,1,0)</f>
        <v>#N/A</v>
      </c>
      <c r="AR458" t="e">
        <f>VLOOKUP(A458,[1]Sheet1!$C$4:$H$51,1,0)</f>
        <v>#N/A</v>
      </c>
    </row>
    <row r="459" spans="1:44" ht="18" x14ac:dyDescent="0.2">
      <c r="A459" s="278">
        <v>120322</v>
      </c>
      <c r="B459" s="278" t="s">
        <v>2232</v>
      </c>
      <c r="C459" s="278" t="s">
        <v>63</v>
      </c>
      <c r="D459" s="278" t="s">
        <v>219</v>
      </c>
      <c r="E459" s="278"/>
      <c r="F459" s="278"/>
      <c r="G459" s="270"/>
      <c r="H459" s="270"/>
      <c r="I459" t="s">
        <v>428</v>
      </c>
      <c r="O459">
        <v>520</v>
      </c>
      <c r="P459" s="230">
        <v>45722</v>
      </c>
      <c r="Q459">
        <v>100000</v>
      </c>
      <c r="AI459" t="s">
        <v>1720</v>
      </c>
      <c r="AP459">
        <v>0</v>
      </c>
      <c r="AQ459" t="e">
        <f>VLOOKUP(A459,[1]Sheet1!$C$4:$G$51,1,0)</f>
        <v>#N/A</v>
      </c>
      <c r="AR459" t="e">
        <f>VLOOKUP(A459,[1]Sheet1!$C$4:$H$51,1,0)</f>
        <v>#N/A</v>
      </c>
    </row>
    <row r="460" spans="1:44" x14ac:dyDescent="0.2">
      <c r="A460">
        <v>120393</v>
      </c>
      <c r="B460" t="s">
        <v>1155</v>
      </c>
      <c r="C460" t="s">
        <v>93</v>
      </c>
      <c r="D460" t="s">
        <v>453</v>
      </c>
      <c r="E460" t="s">
        <v>1284</v>
      </c>
      <c r="F460" s="230">
        <v>36526</v>
      </c>
      <c r="G460" t="s">
        <v>325</v>
      </c>
      <c r="H460" t="s">
        <v>344</v>
      </c>
      <c r="I460" t="s">
        <v>428</v>
      </c>
      <c r="K460" t="s">
        <v>326</v>
      </c>
      <c r="L460">
        <v>2018</v>
      </c>
      <c r="M460" t="s">
        <v>325</v>
      </c>
      <c r="N460" t="s">
        <v>333</v>
      </c>
      <c r="O460"/>
      <c r="AG460" t="s">
        <v>1719</v>
      </c>
      <c r="AI460" t="s">
        <v>1719</v>
      </c>
      <c r="AP460">
        <v>0</v>
      </c>
      <c r="AQ460" t="e">
        <f>VLOOKUP(A460,[1]Sheet1!$C$4:$G$51,1,0)</f>
        <v>#N/A</v>
      </c>
      <c r="AR460" t="e">
        <f>VLOOKUP(A460,[1]Sheet1!$C$4:$H$51,1,0)</f>
        <v>#N/A</v>
      </c>
    </row>
    <row r="461" spans="1:44" ht="18" x14ac:dyDescent="0.2">
      <c r="A461" s="270">
        <v>120408</v>
      </c>
      <c r="B461" s="270" t="s">
        <v>1980</v>
      </c>
      <c r="C461" s="270" t="s">
        <v>103</v>
      </c>
      <c r="D461" s="270" t="s">
        <v>527</v>
      </c>
      <c r="E461" s="270"/>
      <c r="F461" s="278"/>
      <c r="G461" s="270"/>
      <c r="H461" s="270"/>
      <c r="I461" t="s">
        <v>2335</v>
      </c>
      <c r="O461"/>
      <c r="AI461" t="s">
        <v>2335</v>
      </c>
      <c r="AO461" t="s">
        <v>1712</v>
      </c>
      <c r="AP461" t="s">
        <v>2332</v>
      </c>
      <c r="AQ461" t="e">
        <f>VLOOKUP(A461,[1]Sheet1!$C$4:$G$51,1,0)</f>
        <v>#N/A</v>
      </c>
      <c r="AR461" t="e">
        <f>VLOOKUP(A461,[1]Sheet1!$C$4:$H$51,1,0)</f>
        <v>#N/A</v>
      </c>
    </row>
    <row r="462" spans="1:44" x14ac:dyDescent="0.2">
      <c r="A462">
        <v>120466</v>
      </c>
      <c r="B462" t="s">
        <v>1153</v>
      </c>
      <c r="C462" t="s">
        <v>426</v>
      </c>
      <c r="D462" t="s">
        <v>1154</v>
      </c>
      <c r="E462" t="s">
        <v>342</v>
      </c>
      <c r="F462" s="230">
        <v>27638</v>
      </c>
      <c r="G462" t="s">
        <v>325</v>
      </c>
      <c r="H462" t="s">
        <v>344</v>
      </c>
      <c r="I462" t="s">
        <v>428</v>
      </c>
      <c r="K462" t="s">
        <v>326</v>
      </c>
      <c r="L462">
        <v>1994</v>
      </c>
      <c r="M462" t="s">
        <v>325</v>
      </c>
      <c r="N462" t="s">
        <v>333</v>
      </c>
      <c r="O462"/>
      <c r="AI462">
        <v>0</v>
      </c>
      <c r="AP462">
        <v>0</v>
      </c>
      <c r="AQ462" t="e">
        <f>VLOOKUP(A462,[1]Sheet1!$C$4:$G$51,1,0)</f>
        <v>#N/A</v>
      </c>
      <c r="AR462" t="e">
        <f>VLOOKUP(A462,[1]Sheet1!$C$4:$H$51,1,0)</f>
        <v>#N/A</v>
      </c>
    </row>
    <row r="463" spans="1:44" x14ac:dyDescent="0.2">
      <c r="A463">
        <v>120506</v>
      </c>
      <c r="B463" t="s">
        <v>1152</v>
      </c>
      <c r="C463" t="s">
        <v>667</v>
      </c>
      <c r="D463" t="s">
        <v>242</v>
      </c>
      <c r="E463" t="s">
        <v>1284</v>
      </c>
      <c r="F463" s="230">
        <v>33729</v>
      </c>
      <c r="G463" t="s">
        <v>325</v>
      </c>
      <c r="H463" t="s">
        <v>344</v>
      </c>
      <c r="I463" t="s">
        <v>428</v>
      </c>
      <c r="K463" t="s">
        <v>1567</v>
      </c>
      <c r="L463">
        <v>2011</v>
      </c>
      <c r="M463" t="s">
        <v>325</v>
      </c>
      <c r="N463" t="s">
        <v>325</v>
      </c>
      <c r="O463"/>
      <c r="AG463" t="s">
        <v>1720</v>
      </c>
      <c r="AI463" t="s">
        <v>1720</v>
      </c>
      <c r="AP463">
        <v>0</v>
      </c>
      <c r="AQ463" t="e">
        <f>VLOOKUP(A463,[1]Sheet1!$C$4:$G$51,1,0)</f>
        <v>#N/A</v>
      </c>
      <c r="AR463" t="e">
        <f>VLOOKUP(A463,[1]Sheet1!$C$4:$H$51,1,0)</f>
        <v>#N/A</v>
      </c>
    </row>
    <row r="464" spans="1:44" x14ac:dyDescent="0.2">
      <c r="A464">
        <v>120517</v>
      </c>
      <c r="B464" t="s">
        <v>1150</v>
      </c>
      <c r="C464" t="s">
        <v>68</v>
      </c>
      <c r="D464" t="s">
        <v>1151</v>
      </c>
      <c r="I464" t="s">
        <v>428</v>
      </c>
      <c r="O464"/>
      <c r="AI464">
        <v>0</v>
      </c>
      <c r="AO464" t="s">
        <v>1712</v>
      </c>
      <c r="AP464">
        <v>0</v>
      </c>
      <c r="AQ464" t="e">
        <f>VLOOKUP(A464,[1]Sheet1!$C$4:$G$51,1,0)</f>
        <v>#N/A</v>
      </c>
      <c r="AR464" t="e">
        <f>VLOOKUP(A464,[1]Sheet1!$C$4:$H$51,1,0)</f>
        <v>#N/A</v>
      </c>
    </row>
    <row r="465" spans="1:44" ht="18" x14ac:dyDescent="0.2">
      <c r="A465" s="278">
        <v>120533</v>
      </c>
      <c r="B465" s="278" t="s">
        <v>2307</v>
      </c>
      <c r="C465" s="278" t="s">
        <v>154</v>
      </c>
      <c r="D465" s="278" t="s">
        <v>2308</v>
      </c>
      <c r="E465" s="278"/>
      <c r="F465" s="278"/>
      <c r="G465" s="270"/>
      <c r="H465" s="270"/>
      <c r="I465" t="s">
        <v>428</v>
      </c>
      <c r="O465"/>
      <c r="AI465" t="s">
        <v>1717</v>
      </c>
      <c r="AP465">
        <v>0</v>
      </c>
      <c r="AQ465" t="e">
        <f>VLOOKUP(A465,[1]Sheet1!$C$4:$G$51,1,0)</f>
        <v>#N/A</v>
      </c>
      <c r="AR465" t="e">
        <f>VLOOKUP(A465,[1]Sheet1!$C$4:$H$51,1,0)</f>
        <v>#N/A</v>
      </c>
    </row>
    <row r="466" spans="1:44" x14ac:dyDescent="0.2">
      <c r="A466">
        <v>120540</v>
      </c>
      <c r="B466" t="s">
        <v>1149</v>
      </c>
      <c r="C466" t="s">
        <v>123</v>
      </c>
      <c r="D466" t="s">
        <v>235</v>
      </c>
      <c r="I466" t="s">
        <v>428</v>
      </c>
      <c r="O466"/>
      <c r="AG466" t="s">
        <v>1799</v>
      </c>
      <c r="AI466" t="s">
        <v>1799</v>
      </c>
      <c r="AO466" t="s">
        <v>1712</v>
      </c>
      <c r="AP466">
        <v>0</v>
      </c>
      <c r="AQ466" t="e">
        <f>VLOOKUP(A466,[1]Sheet1!$C$4:$G$51,1,0)</f>
        <v>#N/A</v>
      </c>
      <c r="AR466" t="e">
        <f>VLOOKUP(A466,[1]Sheet1!$C$4:$H$51,1,0)</f>
        <v>#N/A</v>
      </c>
    </row>
    <row r="467" spans="1:44" x14ac:dyDescent="0.2">
      <c r="A467">
        <v>120546</v>
      </c>
      <c r="B467" t="s">
        <v>1147</v>
      </c>
      <c r="C467" t="s">
        <v>84</v>
      </c>
      <c r="D467" t="s">
        <v>1148</v>
      </c>
      <c r="E467" t="s">
        <v>1284</v>
      </c>
      <c r="F467" s="230">
        <v>35796</v>
      </c>
      <c r="G467" t="s">
        <v>325</v>
      </c>
      <c r="H467" t="s">
        <v>344</v>
      </c>
      <c r="I467" t="s">
        <v>428</v>
      </c>
      <c r="K467" t="s">
        <v>1567</v>
      </c>
      <c r="L467">
        <v>2017</v>
      </c>
      <c r="M467" t="s">
        <v>325</v>
      </c>
      <c r="N467" t="s">
        <v>325</v>
      </c>
      <c r="O467"/>
      <c r="AI467">
        <v>0</v>
      </c>
      <c r="AP467">
        <v>0</v>
      </c>
      <c r="AQ467" t="e">
        <f>VLOOKUP(A467,[1]Sheet1!$C$4:$G$51,1,0)</f>
        <v>#N/A</v>
      </c>
      <c r="AR467" t="e">
        <f>VLOOKUP(A467,[1]Sheet1!$C$4:$H$51,1,0)</f>
        <v>#N/A</v>
      </c>
    </row>
    <row r="468" spans="1:44" x14ac:dyDescent="0.2">
      <c r="A468">
        <v>120554</v>
      </c>
      <c r="B468" t="s">
        <v>1551</v>
      </c>
      <c r="C468" t="s">
        <v>70</v>
      </c>
      <c r="D468" t="s">
        <v>663</v>
      </c>
      <c r="E468" t="s">
        <v>343</v>
      </c>
      <c r="F468" s="230">
        <v>35629</v>
      </c>
      <c r="G468" t="s">
        <v>325</v>
      </c>
      <c r="H468" t="s">
        <v>344</v>
      </c>
      <c r="I468" t="s">
        <v>428</v>
      </c>
      <c r="K468" t="s">
        <v>345</v>
      </c>
      <c r="L468">
        <v>2015</v>
      </c>
      <c r="M468" t="s">
        <v>325</v>
      </c>
      <c r="N468" t="s">
        <v>333</v>
      </c>
      <c r="O468"/>
      <c r="AG468" t="s">
        <v>1715</v>
      </c>
      <c r="AI468" t="s">
        <v>1715</v>
      </c>
      <c r="AP468">
        <v>0</v>
      </c>
      <c r="AQ468" t="e">
        <f>VLOOKUP(A468,[1]Sheet1!$C$4:$G$51,1,0)</f>
        <v>#N/A</v>
      </c>
      <c r="AR468" t="e">
        <f>VLOOKUP(A468,[1]Sheet1!$C$4:$H$51,1,0)</f>
        <v>#N/A</v>
      </c>
    </row>
    <row r="469" spans="1:44" x14ac:dyDescent="0.2">
      <c r="A469">
        <v>120555</v>
      </c>
      <c r="B469" t="s">
        <v>1566</v>
      </c>
      <c r="C469" t="s">
        <v>83</v>
      </c>
      <c r="D469" t="s">
        <v>395</v>
      </c>
      <c r="E469" t="s">
        <v>1284</v>
      </c>
      <c r="F469" s="230">
        <v>35137</v>
      </c>
      <c r="G469" t="s">
        <v>325</v>
      </c>
      <c r="H469" t="s">
        <v>344</v>
      </c>
      <c r="I469" t="s">
        <v>428</v>
      </c>
      <c r="K469" t="s">
        <v>1567</v>
      </c>
      <c r="L469">
        <v>2015</v>
      </c>
      <c r="M469" t="s">
        <v>325</v>
      </c>
      <c r="N469" t="s">
        <v>325</v>
      </c>
      <c r="O469"/>
      <c r="AG469" t="s">
        <v>576</v>
      </c>
      <c r="AI469" t="s">
        <v>576</v>
      </c>
      <c r="AP469">
        <v>0</v>
      </c>
      <c r="AQ469" t="e">
        <f>VLOOKUP(A469,[1]Sheet1!$C$4:$G$51,1,0)</f>
        <v>#N/A</v>
      </c>
      <c r="AR469" t="e">
        <f>VLOOKUP(A469,[1]Sheet1!$C$4:$H$51,1,0)</f>
        <v>#N/A</v>
      </c>
    </row>
    <row r="470" spans="1:44" ht="18" x14ac:dyDescent="0.25">
      <c r="A470" s="278">
        <v>120560</v>
      </c>
      <c r="B470" s="278" t="s">
        <v>2022</v>
      </c>
      <c r="C470" s="278" t="s">
        <v>117</v>
      </c>
      <c r="D470" s="278" t="s">
        <v>240</v>
      </c>
      <c r="E470" s="278"/>
      <c r="F470" s="278"/>
      <c r="G470" s="270"/>
      <c r="H470" s="270"/>
      <c r="I470" t="s">
        <v>428</v>
      </c>
      <c r="J470" s="280"/>
      <c r="K470" s="281"/>
      <c r="L470" s="280"/>
      <c r="N470" s="285"/>
      <c r="O470"/>
      <c r="AC470" s="280"/>
      <c r="AI470" t="s">
        <v>1719</v>
      </c>
      <c r="AP470">
        <v>0</v>
      </c>
      <c r="AQ470" t="e">
        <f>VLOOKUP(A470,[1]Sheet1!$C$4:$G$51,1,0)</f>
        <v>#N/A</v>
      </c>
      <c r="AR470" t="e">
        <f>VLOOKUP(A470,[1]Sheet1!$C$4:$H$51,1,0)</f>
        <v>#N/A</v>
      </c>
    </row>
    <row r="471" spans="1:44" x14ac:dyDescent="0.2">
      <c r="A471">
        <v>120569</v>
      </c>
      <c r="B471" t="s">
        <v>1146</v>
      </c>
      <c r="C471" t="s">
        <v>135</v>
      </c>
      <c r="D471" t="s">
        <v>201</v>
      </c>
      <c r="E471" t="s">
        <v>1284</v>
      </c>
      <c r="F471" s="230">
        <v>36526</v>
      </c>
      <c r="G471" t="s">
        <v>336</v>
      </c>
      <c r="H471" t="s">
        <v>344</v>
      </c>
      <c r="I471" t="s">
        <v>431</v>
      </c>
      <c r="K471" t="s">
        <v>326</v>
      </c>
      <c r="L471">
        <v>2017</v>
      </c>
      <c r="M471" t="s">
        <v>336</v>
      </c>
      <c r="N471" t="s">
        <v>336</v>
      </c>
      <c r="O471"/>
      <c r="AG471" t="s">
        <v>1718</v>
      </c>
      <c r="AI471" t="s">
        <v>1718</v>
      </c>
      <c r="AP471">
        <v>0</v>
      </c>
      <c r="AQ471" t="e">
        <f>VLOOKUP(A471,[1]Sheet1!$C$4:$G$51,1,0)</f>
        <v>#N/A</v>
      </c>
      <c r="AR471" t="e">
        <f>VLOOKUP(A471,[1]Sheet1!$C$4:$H$51,1,0)</f>
        <v>#N/A</v>
      </c>
    </row>
    <row r="472" spans="1:44" ht="18" x14ac:dyDescent="0.2">
      <c r="A472" s="278">
        <v>120578</v>
      </c>
      <c r="B472" s="278" t="s">
        <v>2309</v>
      </c>
      <c r="C472" s="278" t="s">
        <v>69</v>
      </c>
      <c r="D472" s="278" t="s">
        <v>644</v>
      </c>
      <c r="E472" s="278"/>
      <c r="F472" s="278"/>
      <c r="G472" s="270"/>
      <c r="H472" s="270"/>
      <c r="I472" t="s">
        <v>428</v>
      </c>
      <c r="O472"/>
      <c r="AI472" t="s">
        <v>1717</v>
      </c>
      <c r="AO472" t="s">
        <v>1712</v>
      </c>
      <c r="AP472">
        <v>0</v>
      </c>
      <c r="AQ472" t="e">
        <f>VLOOKUP(A472,[1]Sheet1!$C$4:$G$51,1,0)</f>
        <v>#N/A</v>
      </c>
      <c r="AR472" t="e">
        <f>VLOOKUP(A472,[1]Sheet1!$C$4:$H$51,1,0)</f>
        <v>#N/A</v>
      </c>
    </row>
    <row r="473" spans="1:44" x14ac:dyDescent="0.2">
      <c r="A473">
        <v>120591</v>
      </c>
      <c r="B473" t="s">
        <v>1145</v>
      </c>
      <c r="C473" t="s">
        <v>66</v>
      </c>
      <c r="D473" t="s">
        <v>216</v>
      </c>
      <c r="E473" t="s">
        <v>343</v>
      </c>
      <c r="F473" s="230">
        <v>30683</v>
      </c>
      <c r="G473" t="s">
        <v>1572</v>
      </c>
      <c r="H473" t="s">
        <v>344</v>
      </c>
      <c r="I473" t="s">
        <v>428</v>
      </c>
      <c r="K473" t="s">
        <v>345</v>
      </c>
      <c r="L473">
        <v>2000</v>
      </c>
      <c r="M473" t="s">
        <v>325</v>
      </c>
      <c r="N473" t="s">
        <v>331</v>
      </c>
      <c r="O473"/>
      <c r="AI473">
        <v>0</v>
      </c>
      <c r="AP473">
        <v>0</v>
      </c>
      <c r="AQ473" t="e">
        <f>VLOOKUP(A473,[1]Sheet1!$C$4:$G$51,1,0)</f>
        <v>#N/A</v>
      </c>
      <c r="AR473" t="e">
        <f>VLOOKUP(A473,[1]Sheet1!$C$4:$H$51,1,0)</f>
        <v>#N/A</v>
      </c>
    </row>
    <row r="474" spans="1:44" x14ac:dyDescent="0.2">
      <c r="A474">
        <v>120593</v>
      </c>
      <c r="B474" t="s">
        <v>1143</v>
      </c>
      <c r="C474" t="s">
        <v>137</v>
      </c>
      <c r="D474" t="s">
        <v>1144</v>
      </c>
      <c r="E474" t="s">
        <v>342</v>
      </c>
      <c r="F474" s="230">
        <v>30792</v>
      </c>
      <c r="G474" t="s">
        <v>1786</v>
      </c>
      <c r="H474" t="s">
        <v>344</v>
      </c>
      <c r="I474" t="s">
        <v>428</v>
      </c>
      <c r="K474" t="s">
        <v>1567</v>
      </c>
      <c r="L474">
        <v>2005</v>
      </c>
      <c r="M474" t="s">
        <v>325</v>
      </c>
      <c r="N474" t="s">
        <v>337</v>
      </c>
      <c r="O474"/>
      <c r="AI474">
        <v>0</v>
      </c>
      <c r="AP474">
        <v>0</v>
      </c>
      <c r="AQ474" t="e">
        <f>VLOOKUP(A474,[1]Sheet1!$C$4:$G$51,1,0)</f>
        <v>#N/A</v>
      </c>
      <c r="AR474" t="e">
        <f>VLOOKUP(A474,[1]Sheet1!$C$4:$H$51,1,0)</f>
        <v>#N/A</v>
      </c>
    </row>
    <row r="475" spans="1:44" ht="18" x14ac:dyDescent="0.2">
      <c r="A475" s="278">
        <v>120612</v>
      </c>
      <c r="B475" s="278" t="s">
        <v>2193</v>
      </c>
      <c r="C475" s="278" t="s">
        <v>151</v>
      </c>
      <c r="D475" s="278" t="s">
        <v>493</v>
      </c>
      <c r="E475" s="278"/>
      <c r="F475" s="278"/>
      <c r="G475" s="270"/>
      <c r="H475" s="270"/>
      <c r="I475" t="s">
        <v>428</v>
      </c>
      <c r="O475"/>
      <c r="AI475" t="s">
        <v>1715</v>
      </c>
      <c r="AO475" t="s">
        <v>1712</v>
      </c>
      <c r="AP475">
        <v>0</v>
      </c>
      <c r="AQ475" t="e">
        <f>VLOOKUP(A475,[1]Sheet1!$C$4:$G$51,1,0)</f>
        <v>#N/A</v>
      </c>
      <c r="AR475" t="e">
        <f>VLOOKUP(A475,[1]Sheet1!$C$4:$H$51,1,0)</f>
        <v>#N/A</v>
      </c>
    </row>
    <row r="476" spans="1:44" ht="18" x14ac:dyDescent="0.2">
      <c r="A476" s="278">
        <v>120615</v>
      </c>
      <c r="B476" s="278" t="s">
        <v>2310</v>
      </c>
      <c r="C476" s="278" t="s">
        <v>148</v>
      </c>
      <c r="D476" s="278" t="s">
        <v>231</v>
      </c>
      <c r="E476" s="278"/>
      <c r="F476" s="278"/>
      <c r="G476" s="270"/>
      <c r="H476" s="270"/>
      <c r="I476" t="s">
        <v>428</v>
      </c>
      <c r="O476"/>
      <c r="AI476" t="s">
        <v>1717</v>
      </c>
      <c r="AO476" t="s">
        <v>1712</v>
      </c>
      <c r="AP476">
        <v>0</v>
      </c>
      <c r="AQ476" t="e">
        <f>VLOOKUP(A476,[1]Sheet1!$C$4:$G$51,1,0)</f>
        <v>#N/A</v>
      </c>
      <c r="AR476" t="e">
        <f>VLOOKUP(A476,[1]Sheet1!$C$4:$H$51,1,0)</f>
        <v>#N/A</v>
      </c>
    </row>
    <row r="477" spans="1:44" x14ac:dyDescent="0.2">
      <c r="A477">
        <v>120622</v>
      </c>
      <c r="B477" t="s">
        <v>1142</v>
      </c>
      <c r="C477" t="s">
        <v>147</v>
      </c>
      <c r="D477" t="s">
        <v>205</v>
      </c>
      <c r="E477" t="s">
        <v>343</v>
      </c>
      <c r="F477" s="230">
        <v>35800</v>
      </c>
      <c r="G477" t="s">
        <v>325</v>
      </c>
      <c r="H477" t="s">
        <v>344</v>
      </c>
      <c r="I477" t="s">
        <v>428</v>
      </c>
      <c r="K477" t="s">
        <v>326</v>
      </c>
      <c r="L477">
        <v>2017</v>
      </c>
      <c r="M477" t="s">
        <v>325</v>
      </c>
      <c r="N477" t="s">
        <v>325</v>
      </c>
      <c r="O477"/>
      <c r="AI477">
        <v>0</v>
      </c>
      <c r="AP477">
        <v>0</v>
      </c>
      <c r="AQ477" t="e">
        <f>VLOOKUP(A477,[1]Sheet1!$C$4:$G$51,1,0)</f>
        <v>#N/A</v>
      </c>
      <c r="AR477" t="e">
        <f>VLOOKUP(A477,[1]Sheet1!$C$4:$H$51,1,0)</f>
        <v>#N/A</v>
      </c>
    </row>
    <row r="478" spans="1:44" x14ac:dyDescent="0.2">
      <c r="A478">
        <v>120660</v>
      </c>
      <c r="B478" t="s">
        <v>1140</v>
      </c>
      <c r="C478" t="s">
        <v>435</v>
      </c>
      <c r="D478" t="s">
        <v>1141</v>
      </c>
      <c r="I478" t="s">
        <v>428</v>
      </c>
      <c r="O478"/>
      <c r="AI478">
        <v>0</v>
      </c>
      <c r="AO478" t="s">
        <v>1712</v>
      </c>
      <c r="AP478">
        <v>0</v>
      </c>
      <c r="AQ478" t="e">
        <f>VLOOKUP(A478,[1]Sheet1!$C$4:$G$51,1,0)</f>
        <v>#N/A</v>
      </c>
      <c r="AR478" t="e">
        <f>VLOOKUP(A478,[1]Sheet1!$C$4:$H$51,1,0)</f>
        <v>#N/A</v>
      </c>
    </row>
    <row r="479" spans="1:44" x14ac:dyDescent="0.2">
      <c r="A479">
        <v>120668</v>
      </c>
      <c r="B479" t="s">
        <v>1138</v>
      </c>
      <c r="C479" t="s">
        <v>157</v>
      </c>
      <c r="D479" t="s">
        <v>1139</v>
      </c>
      <c r="I479" t="s">
        <v>428</v>
      </c>
      <c r="O479">
        <v>479</v>
      </c>
      <c r="P479" s="230">
        <v>45722</v>
      </c>
      <c r="Q479">
        <v>50000</v>
      </c>
      <c r="AI479">
        <v>0</v>
      </c>
      <c r="AP479">
        <v>0</v>
      </c>
      <c r="AQ479" t="e">
        <f>VLOOKUP(A479,[1]Sheet1!$C$4:$G$51,1,0)</f>
        <v>#N/A</v>
      </c>
      <c r="AR479" t="e">
        <f>VLOOKUP(A479,[1]Sheet1!$C$4:$H$51,1,0)</f>
        <v>#N/A</v>
      </c>
    </row>
    <row r="480" spans="1:44" ht="18" x14ac:dyDescent="0.2">
      <c r="A480" s="278">
        <v>120684</v>
      </c>
      <c r="B480" s="278" t="s">
        <v>2311</v>
      </c>
      <c r="C480" s="278" t="s">
        <v>507</v>
      </c>
      <c r="D480" s="278" t="s">
        <v>284</v>
      </c>
      <c r="E480" s="278"/>
      <c r="F480" s="278"/>
      <c r="G480" s="270"/>
      <c r="H480" s="270"/>
      <c r="I480" t="s">
        <v>428</v>
      </c>
      <c r="O480"/>
      <c r="AI480" t="s">
        <v>1717</v>
      </c>
      <c r="AO480" t="s">
        <v>1712</v>
      </c>
      <c r="AP480">
        <v>0</v>
      </c>
      <c r="AQ480" t="e">
        <f>VLOOKUP(A480,[1]Sheet1!$C$4:$G$51,1,0)</f>
        <v>#N/A</v>
      </c>
      <c r="AR480" t="e">
        <f>VLOOKUP(A480,[1]Sheet1!$C$4:$H$51,1,0)</f>
        <v>#N/A</v>
      </c>
    </row>
    <row r="481" spans="1:44" x14ac:dyDescent="0.2">
      <c r="A481">
        <v>120689</v>
      </c>
      <c r="B481" t="s">
        <v>1137</v>
      </c>
      <c r="C481" t="s">
        <v>140</v>
      </c>
      <c r="D481" t="s">
        <v>278</v>
      </c>
      <c r="E481" t="s">
        <v>343</v>
      </c>
      <c r="F481" s="261">
        <v>0</v>
      </c>
      <c r="G481" t="s">
        <v>325</v>
      </c>
      <c r="H481" t="s">
        <v>344</v>
      </c>
      <c r="I481" t="s">
        <v>428</v>
      </c>
      <c r="K481" t="s">
        <v>326</v>
      </c>
      <c r="L481">
        <v>2017</v>
      </c>
      <c r="M481" t="s">
        <v>325</v>
      </c>
      <c r="O481"/>
      <c r="AG481" t="s">
        <v>1717</v>
      </c>
      <c r="AI481" t="s">
        <v>1717</v>
      </c>
      <c r="AP481">
        <v>0</v>
      </c>
      <c r="AQ481" t="e">
        <f>VLOOKUP(A481,[1]Sheet1!$C$4:$G$51,1,0)</f>
        <v>#N/A</v>
      </c>
      <c r="AR481" t="e">
        <f>VLOOKUP(A481,[1]Sheet1!$C$4:$H$51,1,0)</f>
        <v>#N/A</v>
      </c>
    </row>
    <row r="482" spans="1:44" ht="18" x14ac:dyDescent="0.2">
      <c r="A482" s="278">
        <v>120737</v>
      </c>
      <c r="B482" s="278" t="s">
        <v>2281</v>
      </c>
      <c r="C482" s="278" t="s">
        <v>102</v>
      </c>
      <c r="D482" s="278" t="s">
        <v>218</v>
      </c>
      <c r="E482" s="278"/>
      <c r="F482" s="278"/>
      <c r="G482" s="270"/>
      <c r="H482" s="270"/>
      <c r="I482" t="s">
        <v>428</v>
      </c>
      <c r="O482"/>
      <c r="AI482" t="s">
        <v>1720</v>
      </c>
      <c r="AO482" t="s">
        <v>1712</v>
      </c>
      <c r="AP482">
        <v>0</v>
      </c>
      <c r="AQ482" t="e">
        <f>VLOOKUP(A482,[1]Sheet1!$C$4:$G$51,1,0)</f>
        <v>#N/A</v>
      </c>
      <c r="AR482" t="e">
        <f>VLOOKUP(A482,[1]Sheet1!$C$4:$H$51,1,0)</f>
        <v>#N/A</v>
      </c>
    </row>
    <row r="483" spans="1:44" ht="18" x14ac:dyDescent="0.2">
      <c r="A483" s="278">
        <v>120746</v>
      </c>
      <c r="B483" s="278" t="s">
        <v>2312</v>
      </c>
      <c r="C483" s="278" t="s">
        <v>87</v>
      </c>
      <c r="D483" s="278" t="s">
        <v>444</v>
      </c>
      <c r="E483" s="278"/>
      <c r="F483" s="278"/>
      <c r="G483" s="270"/>
      <c r="H483" s="270"/>
      <c r="I483" t="s">
        <v>428</v>
      </c>
      <c r="O483"/>
      <c r="AI483" t="s">
        <v>1717</v>
      </c>
      <c r="AO483" t="s">
        <v>1712</v>
      </c>
      <c r="AP483">
        <v>0</v>
      </c>
      <c r="AQ483" t="e">
        <f>VLOOKUP(A483,[1]Sheet1!$C$4:$G$51,1,0)</f>
        <v>#N/A</v>
      </c>
      <c r="AR483" t="e">
        <f>VLOOKUP(A483,[1]Sheet1!$C$4:$H$51,1,0)</f>
        <v>#N/A</v>
      </c>
    </row>
    <row r="484" spans="1:44" x14ac:dyDescent="0.2">
      <c r="A484">
        <v>120752</v>
      </c>
      <c r="B484" t="s">
        <v>1135</v>
      </c>
      <c r="C484" t="s">
        <v>66</v>
      </c>
      <c r="D484" t="s">
        <v>1136</v>
      </c>
      <c r="I484" t="s">
        <v>428</v>
      </c>
      <c r="O484"/>
      <c r="AE484" t="str">
        <f>IFERROR(VLOOKUP(#REF!,[2]Sheet2!#REF!,2,0),"")</f>
        <v/>
      </c>
      <c r="AG484" t="s">
        <v>1799</v>
      </c>
      <c r="AI484" t="s">
        <v>1799</v>
      </c>
      <c r="AL484" t="str">
        <f>IFERROR(VLOOKUP(A484,[2]Sheet2!A$2:C$3613,2,0),"")</f>
        <v>م</v>
      </c>
      <c r="AM484" t="str">
        <f>IFERROR(VLOOKUP(A485,[2]Sheet2!A$2:C$3613,3,0),"")</f>
        <v>م</v>
      </c>
      <c r="AN484" t="s">
        <v>1712</v>
      </c>
      <c r="AO484" t="s">
        <v>1712</v>
      </c>
      <c r="AP484">
        <v>0</v>
      </c>
      <c r="AQ484" t="e">
        <f>VLOOKUP(A484,[1]Sheet1!$C$4:$G$51,1,0)</f>
        <v>#N/A</v>
      </c>
      <c r="AR484" t="e">
        <f>VLOOKUP(A484,[1]Sheet1!$C$4:$H$51,1,0)</f>
        <v>#N/A</v>
      </c>
    </row>
    <row r="485" spans="1:44" x14ac:dyDescent="0.2">
      <c r="A485">
        <v>120764</v>
      </c>
      <c r="B485" t="s">
        <v>1134</v>
      </c>
      <c r="C485" t="s">
        <v>101</v>
      </c>
      <c r="D485" t="s">
        <v>223</v>
      </c>
      <c r="I485" t="s">
        <v>428</v>
      </c>
      <c r="O485"/>
      <c r="AG485" t="s">
        <v>1799</v>
      </c>
      <c r="AI485" t="s">
        <v>1799</v>
      </c>
      <c r="AO485" t="s">
        <v>1712</v>
      </c>
      <c r="AP485">
        <v>0</v>
      </c>
      <c r="AQ485" t="e">
        <f>VLOOKUP(A485,[1]Sheet1!$C$4:$G$51,1,0)</f>
        <v>#N/A</v>
      </c>
      <c r="AR485" t="e">
        <f>VLOOKUP(A485,[1]Sheet1!$C$4:$H$51,1,0)</f>
        <v>#N/A</v>
      </c>
    </row>
    <row r="486" spans="1:44" ht="18" x14ac:dyDescent="0.2">
      <c r="A486" s="278">
        <v>120777</v>
      </c>
      <c r="B486" s="278" t="s">
        <v>2194</v>
      </c>
      <c r="C486" s="278" t="s">
        <v>68</v>
      </c>
      <c r="D486" s="278" t="s">
        <v>212</v>
      </c>
      <c r="E486" s="278"/>
      <c r="F486" s="278"/>
      <c r="G486" s="270"/>
      <c r="H486" s="270"/>
      <c r="I486" t="s">
        <v>428</v>
      </c>
      <c r="O486"/>
      <c r="AI486" t="s">
        <v>1715</v>
      </c>
      <c r="AO486" t="s">
        <v>1712</v>
      </c>
      <c r="AP486">
        <v>0</v>
      </c>
      <c r="AQ486" t="e">
        <f>VLOOKUP(A486,[1]Sheet1!$C$4:$G$51,1,0)</f>
        <v>#N/A</v>
      </c>
      <c r="AR486" t="e">
        <f>VLOOKUP(A486,[1]Sheet1!$C$4:$H$51,1,0)</f>
        <v>#N/A</v>
      </c>
    </row>
    <row r="487" spans="1:44" ht="18" x14ac:dyDescent="0.2">
      <c r="A487" s="278">
        <v>120788</v>
      </c>
      <c r="B487" s="278" t="s">
        <v>2313</v>
      </c>
      <c r="C487" s="278" t="s">
        <v>66</v>
      </c>
      <c r="D487" s="278" t="s">
        <v>743</v>
      </c>
      <c r="E487" s="278"/>
      <c r="F487" s="278"/>
      <c r="G487" s="270"/>
      <c r="H487" s="270"/>
      <c r="I487" t="s">
        <v>428</v>
      </c>
      <c r="O487"/>
      <c r="AI487" t="s">
        <v>1717</v>
      </c>
      <c r="AO487" t="s">
        <v>1712</v>
      </c>
      <c r="AP487">
        <v>0</v>
      </c>
      <c r="AQ487" t="e">
        <f>VLOOKUP(A487,[1]Sheet1!$C$4:$G$51,1,0)</f>
        <v>#N/A</v>
      </c>
      <c r="AR487" t="e">
        <f>VLOOKUP(A487,[1]Sheet1!$C$4:$H$51,1,0)</f>
        <v>#N/A</v>
      </c>
    </row>
    <row r="488" spans="1:44" x14ac:dyDescent="0.2">
      <c r="A488">
        <v>120791</v>
      </c>
      <c r="B488" t="s">
        <v>1133</v>
      </c>
      <c r="C488" t="s">
        <v>158</v>
      </c>
      <c r="D488" t="s">
        <v>734</v>
      </c>
      <c r="I488" t="s">
        <v>428</v>
      </c>
      <c r="O488"/>
      <c r="AE488" t="str">
        <f>IFERROR(VLOOKUP(#REF!,[2]Sheet2!#REF!,2,0),"")</f>
        <v/>
      </c>
      <c r="AG488" t="s">
        <v>1799</v>
      </c>
      <c r="AI488" t="s">
        <v>1799</v>
      </c>
      <c r="AL488" t="str">
        <f>IFERROR(VLOOKUP(A488,[2]Sheet2!A$2:C$3613,2,0),"")</f>
        <v>م</v>
      </c>
      <c r="AN488" t="s">
        <v>1712</v>
      </c>
      <c r="AO488" t="s">
        <v>1712</v>
      </c>
      <c r="AP488">
        <v>0</v>
      </c>
      <c r="AQ488" t="e">
        <f>VLOOKUP(A488,[1]Sheet1!$C$4:$G$51,1,0)</f>
        <v>#N/A</v>
      </c>
      <c r="AR488" t="e">
        <f>VLOOKUP(A488,[1]Sheet1!$C$4:$H$51,1,0)</f>
        <v>#N/A</v>
      </c>
    </row>
    <row r="489" spans="1:44" ht="18" x14ac:dyDescent="0.2">
      <c r="A489" s="270">
        <v>120803</v>
      </c>
      <c r="B489" s="270" t="s">
        <v>1981</v>
      </c>
      <c r="C489" s="270" t="s">
        <v>1132</v>
      </c>
      <c r="D489" s="270" t="s">
        <v>299</v>
      </c>
      <c r="E489" s="270"/>
      <c r="F489" s="278"/>
      <c r="G489" s="270"/>
      <c r="H489" s="270"/>
      <c r="I489" t="s">
        <v>2335</v>
      </c>
      <c r="O489"/>
      <c r="AI489" t="s">
        <v>2335</v>
      </c>
      <c r="AO489" t="s">
        <v>1712</v>
      </c>
      <c r="AP489" t="s">
        <v>2332</v>
      </c>
      <c r="AQ489" t="e">
        <f>VLOOKUP(A489,[1]Sheet1!$C$4:$G$51,1,0)</f>
        <v>#N/A</v>
      </c>
      <c r="AR489" t="e">
        <f>VLOOKUP(A489,[1]Sheet1!$C$4:$H$51,1,0)</f>
        <v>#N/A</v>
      </c>
    </row>
    <row r="490" spans="1:44" x14ac:dyDescent="0.2">
      <c r="A490">
        <v>120829</v>
      </c>
      <c r="B490" t="s">
        <v>735</v>
      </c>
      <c r="C490" t="s">
        <v>157</v>
      </c>
      <c r="D490" t="s">
        <v>201</v>
      </c>
      <c r="I490" t="s">
        <v>428</v>
      </c>
      <c r="O490"/>
      <c r="AE490" t="str">
        <f>IFERROR(VLOOKUP(#REF!,[2]Sheet2!#REF!,2,0),"")</f>
        <v/>
      </c>
      <c r="AG490" t="s">
        <v>1715</v>
      </c>
      <c r="AI490" t="s">
        <v>1715</v>
      </c>
      <c r="AL490" t="str">
        <f>IFERROR(VLOOKUP(A490,[2]Sheet2!A$2:C$3613,2,0),"")</f>
        <v>م</v>
      </c>
      <c r="AM490" t="str">
        <f>IFERROR(VLOOKUP(A491,[2]Sheet2!A$2:C$3613,3,0),"")</f>
        <v>م</v>
      </c>
      <c r="AN490" t="s">
        <v>1712</v>
      </c>
      <c r="AO490" t="s">
        <v>1712</v>
      </c>
      <c r="AP490">
        <v>0</v>
      </c>
      <c r="AQ490" t="e">
        <f>VLOOKUP(A490,[1]Sheet1!$C$4:$G$51,1,0)</f>
        <v>#N/A</v>
      </c>
      <c r="AR490" t="e">
        <f>VLOOKUP(A490,[1]Sheet1!$C$4:$H$51,1,0)</f>
        <v>#N/A</v>
      </c>
    </row>
    <row r="491" spans="1:44" x14ac:dyDescent="0.2">
      <c r="A491">
        <v>120836</v>
      </c>
      <c r="B491" t="s">
        <v>1131</v>
      </c>
      <c r="C491" t="s">
        <v>638</v>
      </c>
      <c r="D491" t="s">
        <v>201</v>
      </c>
      <c r="I491" t="s">
        <v>428</v>
      </c>
      <c r="O491"/>
      <c r="AG491" t="s">
        <v>1799</v>
      </c>
      <c r="AI491" t="s">
        <v>1799</v>
      </c>
      <c r="AO491" t="s">
        <v>1712</v>
      </c>
      <c r="AP491">
        <v>0</v>
      </c>
      <c r="AQ491" t="e">
        <f>VLOOKUP(A491,[1]Sheet1!$C$4:$G$51,1,0)</f>
        <v>#N/A</v>
      </c>
      <c r="AR491" t="e">
        <f>VLOOKUP(A491,[1]Sheet1!$C$4:$H$51,1,0)</f>
        <v>#N/A</v>
      </c>
    </row>
    <row r="492" spans="1:44" x14ac:dyDescent="0.2">
      <c r="A492">
        <v>120845</v>
      </c>
      <c r="B492" t="s">
        <v>1288</v>
      </c>
      <c r="C492" t="s">
        <v>87</v>
      </c>
      <c r="D492" t="s">
        <v>395</v>
      </c>
      <c r="E492" t="s">
        <v>1284</v>
      </c>
      <c r="F492" s="230">
        <v>33628</v>
      </c>
      <c r="G492" t="s">
        <v>1621</v>
      </c>
      <c r="H492" t="s">
        <v>344</v>
      </c>
      <c r="I492" t="s">
        <v>428</v>
      </c>
      <c r="K492" t="s">
        <v>1567</v>
      </c>
      <c r="L492">
        <v>2009</v>
      </c>
      <c r="M492" t="s">
        <v>327</v>
      </c>
      <c r="O492"/>
      <c r="AG492" t="s">
        <v>1716</v>
      </c>
      <c r="AI492" t="s">
        <v>1716</v>
      </c>
      <c r="AO492" t="s">
        <v>1712</v>
      </c>
      <c r="AP492">
        <v>0</v>
      </c>
      <c r="AQ492" t="e">
        <f>VLOOKUP(A492,[1]Sheet1!$C$4:$G$51,1,0)</f>
        <v>#N/A</v>
      </c>
      <c r="AR492" t="e">
        <f>VLOOKUP(A492,[1]Sheet1!$C$4:$H$51,1,0)</f>
        <v>#N/A</v>
      </c>
    </row>
    <row r="493" spans="1:44" x14ac:dyDescent="0.2">
      <c r="A493">
        <v>120864</v>
      </c>
      <c r="B493" t="s">
        <v>1130</v>
      </c>
      <c r="C493" t="s">
        <v>769</v>
      </c>
      <c r="D493" t="s">
        <v>644</v>
      </c>
      <c r="E493" t="s">
        <v>1284</v>
      </c>
      <c r="F493" s="230">
        <v>31194</v>
      </c>
      <c r="G493" t="s">
        <v>325</v>
      </c>
      <c r="H493" t="s">
        <v>344</v>
      </c>
      <c r="I493" t="s">
        <v>428</v>
      </c>
      <c r="K493" t="s">
        <v>1567</v>
      </c>
      <c r="L493">
        <v>2003</v>
      </c>
      <c r="M493" t="s">
        <v>325</v>
      </c>
      <c r="N493" t="s">
        <v>325</v>
      </c>
      <c r="O493"/>
      <c r="AI493">
        <v>0</v>
      </c>
      <c r="AP493">
        <v>0</v>
      </c>
      <c r="AQ493" t="e">
        <f>VLOOKUP(A493,[1]Sheet1!$C$4:$G$51,1,0)</f>
        <v>#N/A</v>
      </c>
      <c r="AR493" t="e">
        <f>VLOOKUP(A493,[1]Sheet1!$C$4:$H$51,1,0)</f>
        <v>#N/A</v>
      </c>
    </row>
    <row r="494" spans="1:44" x14ac:dyDescent="0.2">
      <c r="A494">
        <v>120870</v>
      </c>
      <c r="B494" t="s">
        <v>1129</v>
      </c>
      <c r="C494" t="s">
        <v>529</v>
      </c>
      <c r="D494" t="s">
        <v>528</v>
      </c>
      <c r="I494" t="s">
        <v>428</v>
      </c>
      <c r="O494"/>
      <c r="AI494">
        <v>0</v>
      </c>
      <c r="AP494">
        <v>0</v>
      </c>
      <c r="AQ494" t="e">
        <f>VLOOKUP(A494,[1]Sheet1!$C$4:$G$51,1,0)</f>
        <v>#N/A</v>
      </c>
      <c r="AR494" t="e">
        <f>VLOOKUP(A494,[1]Sheet1!$C$4:$H$51,1,0)</f>
        <v>#N/A</v>
      </c>
    </row>
    <row r="495" spans="1:44" x14ac:dyDescent="0.2">
      <c r="A495">
        <v>120927</v>
      </c>
      <c r="B495" t="s">
        <v>732</v>
      </c>
      <c r="C495" t="s">
        <v>733</v>
      </c>
      <c r="D495" t="s">
        <v>415</v>
      </c>
      <c r="E495" t="s">
        <v>343</v>
      </c>
      <c r="F495" s="230">
        <v>35431</v>
      </c>
      <c r="G495" t="s">
        <v>325</v>
      </c>
      <c r="H495" t="s">
        <v>344</v>
      </c>
      <c r="I495" t="s">
        <v>428</v>
      </c>
      <c r="K495" t="s">
        <v>345</v>
      </c>
      <c r="L495">
        <v>2017</v>
      </c>
      <c r="M495" t="s">
        <v>325</v>
      </c>
      <c r="O495"/>
      <c r="AG495" t="s">
        <v>1715</v>
      </c>
      <c r="AI495" t="s">
        <v>1715</v>
      </c>
      <c r="AP495">
        <v>0</v>
      </c>
      <c r="AQ495" t="e">
        <f>VLOOKUP(A495,[1]Sheet1!$C$4:$G$51,1,0)</f>
        <v>#N/A</v>
      </c>
      <c r="AR495" t="e">
        <f>VLOOKUP(A495,[1]Sheet1!$C$4:$H$51,1,0)</f>
        <v>#N/A</v>
      </c>
    </row>
    <row r="496" spans="1:44" x14ac:dyDescent="0.2">
      <c r="A496">
        <v>120946</v>
      </c>
      <c r="B496" t="s">
        <v>1128</v>
      </c>
      <c r="C496" t="s">
        <v>148</v>
      </c>
      <c r="D496" t="s">
        <v>261</v>
      </c>
      <c r="I496" t="s">
        <v>428</v>
      </c>
      <c r="O496"/>
      <c r="AI496">
        <v>0</v>
      </c>
      <c r="AO496" t="s">
        <v>1712</v>
      </c>
      <c r="AP496">
        <v>0</v>
      </c>
      <c r="AQ496" t="e">
        <f>VLOOKUP(A496,[1]Sheet1!$C$4:$G$51,1,0)</f>
        <v>#N/A</v>
      </c>
      <c r="AR496" t="e">
        <f>VLOOKUP(A496,[1]Sheet1!$C$4:$H$51,1,0)</f>
        <v>#N/A</v>
      </c>
    </row>
    <row r="497" spans="1:44" ht="18" x14ac:dyDescent="0.2">
      <c r="A497" s="278">
        <v>120956</v>
      </c>
      <c r="B497" s="278" t="s">
        <v>2282</v>
      </c>
      <c r="C497" s="278" t="s">
        <v>2283</v>
      </c>
      <c r="D497" s="278" t="s">
        <v>2284</v>
      </c>
      <c r="E497" s="278"/>
      <c r="F497" s="278"/>
      <c r="G497" s="270"/>
      <c r="H497" s="270"/>
      <c r="I497" t="s">
        <v>428</v>
      </c>
      <c r="O497"/>
      <c r="AI497" t="s">
        <v>1720</v>
      </c>
      <c r="AO497" t="s">
        <v>1712</v>
      </c>
      <c r="AP497">
        <v>0</v>
      </c>
      <c r="AQ497" t="e">
        <f>VLOOKUP(A497,[1]Sheet1!$C$4:$G$51,1,0)</f>
        <v>#N/A</v>
      </c>
      <c r="AR497" t="e">
        <f>VLOOKUP(A497,[1]Sheet1!$C$4:$H$51,1,0)</f>
        <v>#N/A</v>
      </c>
    </row>
    <row r="498" spans="1:44" x14ac:dyDescent="0.2">
      <c r="A498">
        <v>120960</v>
      </c>
      <c r="B498" t="s">
        <v>1127</v>
      </c>
      <c r="C498" t="s">
        <v>125</v>
      </c>
      <c r="D498" t="s">
        <v>257</v>
      </c>
      <c r="I498" t="s">
        <v>428</v>
      </c>
      <c r="O498"/>
      <c r="AE498" t="str">
        <f>IFERROR(VLOOKUP(#REF!,[2]Sheet2!#REF!,2,0),"")</f>
        <v/>
      </c>
      <c r="AI498" t="s">
        <v>2329</v>
      </c>
      <c r="AL498" t="str">
        <f>IFERROR(VLOOKUP(A498,[2]Sheet2!A$2:C$3613,2,0),"")</f>
        <v>م</v>
      </c>
      <c r="AM498" t="str">
        <f>IFERROR(VLOOKUP(A499,[2]Sheet2!A$2:C$3613,3,0),"")</f>
        <v>م</v>
      </c>
      <c r="AN498" t="s">
        <v>1712</v>
      </c>
      <c r="AO498" t="s">
        <v>1712</v>
      </c>
      <c r="AP498">
        <v>0</v>
      </c>
      <c r="AQ498" t="e">
        <f>VLOOKUP(A498,[1]Sheet1!$C$4:$G$51,1,0)</f>
        <v>#N/A</v>
      </c>
      <c r="AR498" t="e">
        <f>VLOOKUP(A498,[1]Sheet1!$C$4:$H$51,1,0)</f>
        <v>#N/A</v>
      </c>
    </row>
    <row r="499" spans="1:44" x14ac:dyDescent="0.2">
      <c r="A499">
        <v>120965</v>
      </c>
      <c r="B499" t="s">
        <v>1126</v>
      </c>
      <c r="C499" t="s">
        <v>63</v>
      </c>
      <c r="D499" t="s">
        <v>715</v>
      </c>
      <c r="I499" t="s">
        <v>428</v>
      </c>
      <c r="O499"/>
      <c r="AI499" t="s">
        <v>2329</v>
      </c>
      <c r="AN499" t="s">
        <v>1712</v>
      </c>
      <c r="AO499" t="s">
        <v>1712</v>
      </c>
      <c r="AP499">
        <v>0</v>
      </c>
      <c r="AQ499" t="e">
        <f>VLOOKUP(A499,[1]Sheet1!$C$4:$G$51,1,0)</f>
        <v>#N/A</v>
      </c>
      <c r="AR499" t="e">
        <f>VLOOKUP(A499,[1]Sheet1!$C$4:$H$51,1,0)</f>
        <v>#N/A</v>
      </c>
    </row>
    <row r="500" spans="1:44" ht="18" x14ac:dyDescent="0.2">
      <c r="A500" s="278">
        <v>120971</v>
      </c>
      <c r="B500" s="278" t="s">
        <v>2285</v>
      </c>
      <c r="C500" s="278" t="s">
        <v>66</v>
      </c>
      <c r="D500" s="278" t="s">
        <v>210</v>
      </c>
      <c r="E500" s="278"/>
      <c r="F500" s="278"/>
      <c r="G500" s="270"/>
      <c r="H500" s="270"/>
      <c r="I500" t="s">
        <v>428</v>
      </c>
      <c r="O500"/>
      <c r="AI500" t="s">
        <v>1720</v>
      </c>
      <c r="AP500">
        <v>0</v>
      </c>
      <c r="AQ500" t="e">
        <f>VLOOKUP(A500,[1]Sheet1!$C$4:$G$51,1,0)</f>
        <v>#N/A</v>
      </c>
      <c r="AR500" t="e">
        <f>VLOOKUP(A500,[1]Sheet1!$C$4:$H$51,1,0)</f>
        <v>#N/A</v>
      </c>
    </row>
    <row r="501" spans="1:44" ht="18" x14ac:dyDescent="0.2">
      <c r="A501" s="278">
        <v>120973</v>
      </c>
      <c r="B501" s="278" t="s">
        <v>2196</v>
      </c>
      <c r="C501" s="278" t="s">
        <v>87</v>
      </c>
      <c r="D501" s="278" t="s">
        <v>302</v>
      </c>
      <c r="E501" s="278"/>
      <c r="F501" s="278"/>
      <c r="G501" s="270"/>
      <c r="H501" s="270"/>
      <c r="I501" t="s">
        <v>428</v>
      </c>
      <c r="O501"/>
      <c r="AI501" t="s">
        <v>1715</v>
      </c>
      <c r="AO501" t="s">
        <v>1712</v>
      </c>
      <c r="AP501">
        <v>0</v>
      </c>
      <c r="AQ501" t="e">
        <f>VLOOKUP(A501,[1]Sheet1!$C$4:$G$51,1,0)</f>
        <v>#N/A</v>
      </c>
      <c r="AR501" t="e">
        <f>VLOOKUP(A501,[1]Sheet1!$C$4:$H$51,1,0)</f>
        <v>#N/A</v>
      </c>
    </row>
    <row r="502" spans="1:44" x14ac:dyDescent="0.2">
      <c r="A502">
        <v>120974</v>
      </c>
      <c r="B502" t="s">
        <v>1125</v>
      </c>
      <c r="C502" t="s">
        <v>124</v>
      </c>
      <c r="D502" t="s">
        <v>312</v>
      </c>
      <c r="I502" t="s">
        <v>428</v>
      </c>
      <c r="O502"/>
      <c r="AE502" t="str">
        <f>IFERROR(VLOOKUP(#REF!,[2]Sheet2!#REF!,2,0),"")</f>
        <v/>
      </c>
      <c r="AI502" t="s">
        <v>2329</v>
      </c>
      <c r="AL502" t="str">
        <f>IFERROR(VLOOKUP(A502,[2]Sheet2!A$2:C$3613,2,0),"")</f>
        <v>م</v>
      </c>
      <c r="AM502" t="str">
        <f>IFERROR(VLOOKUP(A503,[2]Sheet2!A$2:C$3613,3,0),"")</f>
        <v>م</v>
      </c>
      <c r="AN502" t="s">
        <v>1712</v>
      </c>
      <c r="AO502" t="s">
        <v>1712</v>
      </c>
      <c r="AP502">
        <v>0</v>
      </c>
      <c r="AQ502" t="e">
        <f>VLOOKUP(A502,[1]Sheet1!$C$4:$G$51,1,0)</f>
        <v>#N/A</v>
      </c>
      <c r="AR502" t="e">
        <f>VLOOKUP(A502,[1]Sheet1!$C$4:$H$51,1,0)</f>
        <v>#N/A</v>
      </c>
    </row>
    <row r="503" spans="1:44" x14ac:dyDescent="0.2">
      <c r="A503">
        <v>120978</v>
      </c>
      <c r="B503" t="s">
        <v>1124</v>
      </c>
      <c r="C503" t="s">
        <v>82</v>
      </c>
      <c r="D503" t="s">
        <v>502</v>
      </c>
      <c r="I503" t="s">
        <v>428</v>
      </c>
      <c r="O503"/>
      <c r="AG503" t="s">
        <v>1799</v>
      </c>
      <c r="AI503" t="s">
        <v>1799</v>
      </c>
      <c r="AO503" t="s">
        <v>1712</v>
      </c>
      <c r="AP503">
        <v>0</v>
      </c>
      <c r="AQ503" t="e">
        <f>VLOOKUP(A503,[1]Sheet1!$C$4:$G$51,1,0)</f>
        <v>#N/A</v>
      </c>
      <c r="AR503" t="e">
        <f>VLOOKUP(A503,[1]Sheet1!$C$4:$H$51,1,0)</f>
        <v>#N/A</v>
      </c>
    </row>
    <row r="504" spans="1:44" ht="18" x14ac:dyDescent="0.2">
      <c r="A504" s="278">
        <v>120995</v>
      </c>
      <c r="B504" s="278" t="s">
        <v>2314</v>
      </c>
      <c r="C504" s="278" t="s">
        <v>63</v>
      </c>
      <c r="D504" s="278" t="s">
        <v>205</v>
      </c>
      <c r="E504" s="278"/>
      <c r="F504" s="278"/>
      <c r="G504" s="270"/>
      <c r="H504" s="270"/>
      <c r="I504" t="s">
        <v>428</v>
      </c>
      <c r="O504"/>
      <c r="AI504" t="s">
        <v>1717</v>
      </c>
      <c r="AO504" t="s">
        <v>1712</v>
      </c>
      <c r="AP504">
        <v>0</v>
      </c>
      <c r="AQ504" t="e">
        <f>VLOOKUP(A504,[1]Sheet1!$C$4:$G$51,1,0)</f>
        <v>#N/A</v>
      </c>
      <c r="AR504" t="e">
        <f>VLOOKUP(A504,[1]Sheet1!$C$4:$H$51,1,0)</f>
        <v>#N/A</v>
      </c>
    </row>
    <row r="505" spans="1:44" ht="18" x14ac:dyDescent="0.2">
      <c r="A505" s="278">
        <v>120997</v>
      </c>
      <c r="B505" s="278" t="s">
        <v>2286</v>
      </c>
      <c r="C505" s="278" t="s">
        <v>102</v>
      </c>
      <c r="D505" s="278" t="s">
        <v>210</v>
      </c>
      <c r="E505" s="278"/>
      <c r="F505" s="278"/>
      <c r="G505" s="270"/>
      <c r="H505" s="270"/>
      <c r="I505" t="s">
        <v>428</v>
      </c>
      <c r="O505"/>
      <c r="AI505" t="s">
        <v>1720</v>
      </c>
      <c r="AO505" t="s">
        <v>1712</v>
      </c>
      <c r="AP505">
        <v>0</v>
      </c>
      <c r="AQ505" t="e">
        <f>VLOOKUP(A505,[1]Sheet1!$C$4:$G$51,1,0)</f>
        <v>#N/A</v>
      </c>
      <c r="AR505" t="e">
        <f>VLOOKUP(A505,[1]Sheet1!$C$4:$H$51,1,0)</f>
        <v>#N/A</v>
      </c>
    </row>
    <row r="506" spans="1:44" ht="18" x14ac:dyDescent="0.25">
      <c r="A506" s="278">
        <v>121002</v>
      </c>
      <c r="B506" s="278" t="s">
        <v>2023</v>
      </c>
      <c r="C506" s="278" t="s">
        <v>77</v>
      </c>
      <c r="D506" s="278" t="s">
        <v>2024</v>
      </c>
      <c r="E506" s="278"/>
      <c r="F506" s="278"/>
      <c r="G506" s="270"/>
      <c r="H506" s="270"/>
      <c r="I506" t="s">
        <v>428</v>
      </c>
      <c r="J506" s="280"/>
      <c r="K506" s="281"/>
      <c r="L506" s="280"/>
      <c r="N506" s="285"/>
      <c r="O506"/>
      <c r="AC506" s="280"/>
      <c r="AI506" t="s">
        <v>1719</v>
      </c>
      <c r="AO506" t="s">
        <v>1712</v>
      </c>
      <c r="AP506">
        <v>0</v>
      </c>
      <c r="AQ506" t="e">
        <f>VLOOKUP(A506,[1]Sheet1!$C$4:$G$51,1,0)</f>
        <v>#N/A</v>
      </c>
      <c r="AR506" t="e">
        <f>VLOOKUP(A506,[1]Sheet1!$C$4:$H$51,1,0)</f>
        <v>#N/A</v>
      </c>
    </row>
    <row r="507" spans="1:44" x14ac:dyDescent="0.2">
      <c r="A507">
        <v>121021</v>
      </c>
      <c r="B507" t="s">
        <v>1123</v>
      </c>
      <c r="C507" t="s">
        <v>66</v>
      </c>
      <c r="D507" t="s">
        <v>226</v>
      </c>
      <c r="I507" t="s">
        <v>428</v>
      </c>
      <c r="O507"/>
      <c r="AE507" t="str">
        <f>IFERROR(VLOOKUP(#REF!,[2]Sheet2!#REF!,2,0),"")</f>
        <v/>
      </c>
      <c r="AG507" t="s">
        <v>1799</v>
      </c>
      <c r="AI507" t="s">
        <v>1799</v>
      </c>
      <c r="AL507" t="str">
        <f>IFERROR(VLOOKUP(A507,[2]Sheet2!A$2:C$3613,2,0),"")</f>
        <v>م</v>
      </c>
      <c r="AN507" t="s">
        <v>1712</v>
      </c>
      <c r="AO507" t="s">
        <v>1712</v>
      </c>
      <c r="AP507">
        <v>0</v>
      </c>
      <c r="AQ507" t="e">
        <f>VLOOKUP(A507,[1]Sheet1!$C$4:$G$51,1,0)</f>
        <v>#N/A</v>
      </c>
      <c r="AR507" t="e">
        <f>VLOOKUP(A507,[1]Sheet1!$C$4:$H$51,1,0)</f>
        <v>#N/A</v>
      </c>
    </row>
    <row r="508" spans="1:44" x14ac:dyDescent="0.2">
      <c r="A508">
        <v>121031</v>
      </c>
      <c r="B508" t="s">
        <v>1121</v>
      </c>
      <c r="C508" t="s">
        <v>1122</v>
      </c>
      <c r="D508" t="s">
        <v>216</v>
      </c>
      <c r="I508" t="s">
        <v>428</v>
      </c>
      <c r="O508"/>
      <c r="AG508" t="s">
        <v>1799</v>
      </c>
      <c r="AI508" t="s">
        <v>1799</v>
      </c>
      <c r="AO508" t="s">
        <v>1712</v>
      </c>
      <c r="AP508">
        <v>0</v>
      </c>
      <c r="AQ508" t="e">
        <f>VLOOKUP(A508,[1]Sheet1!$C$4:$G$51,1,0)</f>
        <v>#N/A</v>
      </c>
      <c r="AR508" t="e">
        <f>VLOOKUP(A508,[1]Sheet1!$C$4:$H$51,1,0)</f>
        <v>#N/A</v>
      </c>
    </row>
    <row r="509" spans="1:44" ht="18" x14ac:dyDescent="0.25">
      <c r="A509" s="278">
        <v>121073</v>
      </c>
      <c r="B509" s="278" t="s">
        <v>2025</v>
      </c>
      <c r="C509" s="278" t="s">
        <v>135</v>
      </c>
      <c r="D509" s="278" t="s">
        <v>250</v>
      </c>
      <c r="E509" s="278"/>
      <c r="F509" s="278"/>
      <c r="G509" s="270"/>
      <c r="H509" s="270"/>
      <c r="I509" t="s">
        <v>428</v>
      </c>
      <c r="J509" s="280"/>
      <c r="K509" s="281"/>
      <c r="L509" s="280"/>
      <c r="N509" s="285"/>
      <c r="O509"/>
      <c r="AC509" s="280"/>
      <c r="AI509" t="s">
        <v>1719</v>
      </c>
      <c r="AO509" t="s">
        <v>1712</v>
      </c>
      <c r="AP509">
        <v>0</v>
      </c>
      <c r="AQ509" t="e">
        <f>VLOOKUP(A509,[1]Sheet1!$C$4:$G$51,1,0)</f>
        <v>#N/A</v>
      </c>
      <c r="AR509" t="e">
        <f>VLOOKUP(A509,[1]Sheet1!$C$4:$H$51,1,0)</f>
        <v>#N/A</v>
      </c>
    </row>
    <row r="510" spans="1:44" x14ac:dyDescent="0.2">
      <c r="A510">
        <v>121130</v>
      </c>
      <c r="B510" t="s">
        <v>1120</v>
      </c>
      <c r="C510" t="s">
        <v>454</v>
      </c>
      <c r="D510" t="s">
        <v>834</v>
      </c>
      <c r="I510" t="s">
        <v>428</v>
      </c>
      <c r="O510"/>
      <c r="AI510" t="s">
        <v>2329</v>
      </c>
      <c r="AO510" t="s">
        <v>1712</v>
      </c>
      <c r="AP510">
        <v>0</v>
      </c>
      <c r="AQ510" t="e">
        <f>VLOOKUP(A510,[1]Sheet1!$C$4:$G$51,1,0)</f>
        <v>#N/A</v>
      </c>
      <c r="AR510" t="e">
        <f>VLOOKUP(A510,[1]Sheet1!$C$4:$H$51,1,0)</f>
        <v>#N/A</v>
      </c>
    </row>
    <row r="511" spans="1:44" x14ac:dyDescent="0.2">
      <c r="A511">
        <v>121144</v>
      </c>
      <c r="B511" t="s">
        <v>1118</v>
      </c>
      <c r="C511" t="s">
        <v>414</v>
      </c>
      <c r="D511" t="s">
        <v>291</v>
      </c>
      <c r="I511" t="s">
        <v>428</v>
      </c>
      <c r="O511"/>
      <c r="AI511" t="s">
        <v>2329</v>
      </c>
      <c r="AM511" t="str">
        <f>IFERROR(VLOOKUP(A512,[2]Sheet2!A$2:C$3613,3,0),"")</f>
        <v/>
      </c>
      <c r="AN511" t="s">
        <v>1712</v>
      </c>
      <c r="AO511" t="s">
        <v>1712</v>
      </c>
      <c r="AP511">
        <v>0</v>
      </c>
      <c r="AQ511" t="e">
        <f>VLOOKUP(A511,[1]Sheet1!$C$4:$G$51,1,0)</f>
        <v>#N/A</v>
      </c>
      <c r="AR511" t="e">
        <f>VLOOKUP(A511,[1]Sheet1!$C$4:$H$51,1,0)</f>
        <v>#N/A</v>
      </c>
    </row>
    <row r="512" spans="1:44" ht="18" x14ac:dyDescent="0.25">
      <c r="A512" s="278">
        <v>121147</v>
      </c>
      <c r="B512" s="278" t="s">
        <v>2026</v>
      </c>
      <c r="C512" s="278" t="s">
        <v>2027</v>
      </c>
      <c r="D512" s="278" t="s">
        <v>2028</v>
      </c>
      <c r="E512" s="278"/>
      <c r="F512" s="278"/>
      <c r="G512" s="270"/>
      <c r="H512" s="270"/>
      <c r="I512" t="s">
        <v>428</v>
      </c>
      <c r="J512" s="280"/>
      <c r="K512" s="281"/>
      <c r="L512" s="280"/>
      <c r="N512" s="285"/>
      <c r="O512"/>
      <c r="AC512" s="280"/>
      <c r="AI512" t="s">
        <v>1719</v>
      </c>
      <c r="AO512" t="s">
        <v>1712</v>
      </c>
      <c r="AP512">
        <v>0</v>
      </c>
      <c r="AQ512" t="e">
        <f>VLOOKUP(A512,[1]Sheet1!$C$4:$G$51,1,0)</f>
        <v>#N/A</v>
      </c>
      <c r="AR512" t="e">
        <f>VLOOKUP(A512,[1]Sheet1!$C$4:$H$51,1,0)</f>
        <v>#N/A</v>
      </c>
    </row>
    <row r="513" spans="1:44" x14ac:dyDescent="0.2">
      <c r="A513">
        <v>121159</v>
      </c>
      <c r="B513" t="s">
        <v>1117</v>
      </c>
      <c r="C513" t="s">
        <v>118</v>
      </c>
      <c r="D513" t="s">
        <v>707</v>
      </c>
      <c r="I513" t="s">
        <v>428</v>
      </c>
      <c r="O513"/>
      <c r="AG513" t="s">
        <v>1799</v>
      </c>
      <c r="AI513" t="s">
        <v>1799</v>
      </c>
      <c r="AO513" t="s">
        <v>1712</v>
      </c>
      <c r="AP513">
        <v>0</v>
      </c>
      <c r="AQ513" t="e">
        <f>VLOOKUP(A513,[1]Sheet1!$C$4:$G$51,1,0)</f>
        <v>#N/A</v>
      </c>
      <c r="AR513" t="e">
        <f>VLOOKUP(A513,[1]Sheet1!$C$4:$H$51,1,0)</f>
        <v>#N/A</v>
      </c>
    </row>
    <row r="514" spans="1:44" ht="18" x14ac:dyDescent="0.25">
      <c r="A514" s="278">
        <v>121181</v>
      </c>
      <c r="B514" s="278" t="s">
        <v>2029</v>
      </c>
      <c r="C514" s="278" t="s">
        <v>113</v>
      </c>
      <c r="D514" s="278" t="s">
        <v>228</v>
      </c>
      <c r="E514" s="278"/>
      <c r="F514" s="278"/>
      <c r="G514" s="270"/>
      <c r="H514" s="270"/>
      <c r="I514" t="s">
        <v>428</v>
      </c>
      <c r="J514" s="280"/>
      <c r="K514" s="281"/>
      <c r="L514" s="280"/>
      <c r="N514" s="285"/>
      <c r="O514"/>
      <c r="AC514" s="280"/>
      <c r="AI514" t="s">
        <v>1719</v>
      </c>
      <c r="AO514" t="s">
        <v>1712</v>
      </c>
      <c r="AP514">
        <v>0</v>
      </c>
      <c r="AQ514" t="e">
        <f>VLOOKUP(A514,[1]Sheet1!$C$4:$G$51,1,0)</f>
        <v>#N/A</v>
      </c>
      <c r="AR514" t="e">
        <f>VLOOKUP(A514,[1]Sheet1!$C$4:$H$51,1,0)</f>
        <v>#N/A</v>
      </c>
    </row>
    <row r="515" spans="1:44" ht="18" x14ac:dyDescent="0.2">
      <c r="A515" s="278">
        <v>121221</v>
      </c>
      <c r="B515" s="278" t="s">
        <v>2315</v>
      </c>
      <c r="C515" s="278" t="s">
        <v>87</v>
      </c>
      <c r="D515" s="278" t="s">
        <v>460</v>
      </c>
      <c r="E515" s="278"/>
      <c r="F515" s="278"/>
      <c r="G515" s="270"/>
      <c r="H515" s="270"/>
      <c r="I515" t="s">
        <v>428</v>
      </c>
      <c r="O515"/>
      <c r="AI515" t="s">
        <v>1717</v>
      </c>
      <c r="AO515" t="s">
        <v>1712</v>
      </c>
      <c r="AP515">
        <v>0</v>
      </c>
      <c r="AQ515" t="e">
        <f>VLOOKUP(A515,[1]Sheet1!$C$4:$G$51,1,0)</f>
        <v>#N/A</v>
      </c>
      <c r="AR515" t="e">
        <f>VLOOKUP(A515,[1]Sheet1!$C$4:$H$51,1,0)</f>
        <v>#N/A</v>
      </c>
    </row>
    <row r="516" spans="1:44" x14ac:dyDescent="0.2">
      <c r="A516">
        <v>121223</v>
      </c>
      <c r="B516" t="s">
        <v>1116</v>
      </c>
      <c r="C516" t="s">
        <v>81</v>
      </c>
      <c r="D516" t="s">
        <v>457</v>
      </c>
      <c r="E516" t="s">
        <v>1284</v>
      </c>
      <c r="F516" s="230">
        <v>35930</v>
      </c>
      <c r="G516" t="s">
        <v>325</v>
      </c>
      <c r="H516" t="s">
        <v>344</v>
      </c>
      <c r="I516" t="s">
        <v>428</v>
      </c>
      <c r="K516" t="s">
        <v>326</v>
      </c>
      <c r="L516">
        <v>2015</v>
      </c>
      <c r="M516" t="s">
        <v>325</v>
      </c>
      <c r="N516" t="s">
        <v>325</v>
      </c>
      <c r="O516"/>
      <c r="AG516" t="s">
        <v>1720</v>
      </c>
      <c r="AI516" t="s">
        <v>1720</v>
      </c>
      <c r="AP516">
        <v>0</v>
      </c>
      <c r="AQ516" t="e">
        <f>VLOOKUP(A516,[1]Sheet1!$C$4:$G$51,1,0)</f>
        <v>#N/A</v>
      </c>
      <c r="AR516" t="e">
        <f>VLOOKUP(A516,[1]Sheet1!$C$4:$H$51,1,0)</f>
        <v>#N/A</v>
      </c>
    </row>
    <row r="517" spans="1:44" x14ac:dyDescent="0.2">
      <c r="A517">
        <v>121228</v>
      </c>
      <c r="B517" t="s">
        <v>1115</v>
      </c>
      <c r="C517" t="s">
        <v>109</v>
      </c>
      <c r="D517" t="s">
        <v>306</v>
      </c>
      <c r="I517" t="s">
        <v>428</v>
      </c>
      <c r="O517"/>
      <c r="AE517" t="str">
        <f>IFERROR(VLOOKUP(#REF!,[2]Sheet2!#REF!,2,0),"")</f>
        <v/>
      </c>
      <c r="AG517" t="s">
        <v>1799</v>
      </c>
      <c r="AI517" t="s">
        <v>1799</v>
      </c>
      <c r="AL517" t="str">
        <f>IFERROR(VLOOKUP(A517,[2]Sheet2!A$2:C$3613,2,0),"")</f>
        <v>م</v>
      </c>
      <c r="AM517" t="str">
        <f>IFERROR(VLOOKUP(A518,[2]Sheet2!A$2:C$3613,3,0),"")</f>
        <v/>
      </c>
      <c r="AN517" t="s">
        <v>1712</v>
      </c>
      <c r="AO517" t="s">
        <v>1712</v>
      </c>
      <c r="AP517">
        <v>0</v>
      </c>
      <c r="AQ517" t="e">
        <f>VLOOKUP(A517,[1]Sheet1!$C$4:$G$51,1,0)</f>
        <v>#N/A</v>
      </c>
      <c r="AR517" t="e">
        <f>VLOOKUP(A517,[1]Sheet1!$C$4:$H$51,1,0)</f>
        <v>#N/A</v>
      </c>
    </row>
    <row r="518" spans="1:44" ht="18" x14ac:dyDescent="0.2">
      <c r="A518" s="278">
        <v>121245</v>
      </c>
      <c r="B518" s="278" t="s">
        <v>2316</v>
      </c>
      <c r="C518" s="278" t="s">
        <v>83</v>
      </c>
      <c r="D518" s="278" t="s">
        <v>706</v>
      </c>
      <c r="E518" s="278"/>
      <c r="F518" s="278"/>
      <c r="G518" s="270"/>
      <c r="H518" s="270"/>
      <c r="I518" t="s">
        <v>428</v>
      </c>
      <c r="O518"/>
      <c r="AI518" t="s">
        <v>1717</v>
      </c>
      <c r="AO518" t="s">
        <v>1712</v>
      </c>
      <c r="AP518">
        <v>0</v>
      </c>
      <c r="AQ518" t="e">
        <f>VLOOKUP(A518,[1]Sheet1!$C$4:$G$51,1,0)</f>
        <v>#N/A</v>
      </c>
      <c r="AR518" t="e">
        <f>VLOOKUP(A518,[1]Sheet1!$C$4:$H$51,1,0)</f>
        <v>#N/A</v>
      </c>
    </row>
    <row r="519" spans="1:44" ht="18" x14ac:dyDescent="0.25">
      <c r="A519" s="278">
        <v>121253</v>
      </c>
      <c r="B519" s="278" t="s">
        <v>2030</v>
      </c>
      <c r="C519" s="278" t="s">
        <v>2031</v>
      </c>
      <c r="D519" s="278" t="s">
        <v>2032</v>
      </c>
      <c r="E519" s="278"/>
      <c r="F519" s="278"/>
      <c r="G519" s="270"/>
      <c r="H519" s="270"/>
      <c r="I519" t="s">
        <v>428</v>
      </c>
      <c r="J519" s="280"/>
      <c r="K519" s="281"/>
      <c r="L519" s="280"/>
      <c r="N519" s="285"/>
      <c r="O519"/>
      <c r="AC519" s="280"/>
      <c r="AI519" t="s">
        <v>1719</v>
      </c>
      <c r="AO519" t="s">
        <v>1712</v>
      </c>
      <c r="AP519">
        <v>0</v>
      </c>
      <c r="AQ519" t="e">
        <f>VLOOKUP(A519,[1]Sheet1!$C$4:$G$51,1,0)</f>
        <v>#N/A</v>
      </c>
      <c r="AR519" t="e">
        <f>VLOOKUP(A519,[1]Sheet1!$C$4:$H$51,1,0)</f>
        <v>#N/A</v>
      </c>
    </row>
    <row r="520" spans="1:44" x14ac:dyDescent="0.2">
      <c r="A520">
        <v>121266</v>
      </c>
      <c r="B520" t="s">
        <v>1114</v>
      </c>
      <c r="C520" t="s">
        <v>86</v>
      </c>
      <c r="D520" t="s">
        <v>201</v>
      </c>
      <c r="E520" t="s">
        <v>1284</v>
      </c>
      <c r="F520" s="230">
        <v>35618</v>
      </c>
      <c r="G520" t="s">
        <v>1589</v>
      </c>
      <c r="H520" t="s">
        <v>347</v>
      </c>
      <c r="I520" t="s">
        <v>428</v>
      </c>
      <c r="K520" t="s">
        <v>326</v>
      </c>
      <c r="L520">
        <v>2017</v>
      </c>
      <c r="M520" t="s">
        <v>327</v>
      </c>
      <c r="N520" t="s">
        <v>600</v>
      </c>
      <c r="O520">
        <v>466</v>
      </c>
      <c r="P520" s="230">
        <v>45722</v>
      </c>
      <c r="Q520">
        <v>210000</v>
      </c>
      <c r="AI520">
        <v>0</v>
      </c>
      <c r="AP520">
        <v>0</v>
      </c>
      <c r="AQ520" t="e">
        <f>VLOOKUP(A520,[1]Sheet1!$C$4:$G$51,1,0)</f>
        <v>#N/A</v>
      </c>
      <c r="AR520" t="e">
        <f>VLOOKUP(A520,[1]Sheet1!$C$4:$H$51,1,0)</f>
        <v>#N/A</v>
      </c>
    </row>
    <row r="521" spans="1:44" x14ac:dyDescent="0.2">
      <c r="A521">
        <v>121267</v>
      </c>
      <c r="B521" t="s">
        <v>1113</v>
      </c>
      <c r="C521" t="s">
        <v>62</v>
      </c>
      <c r="D521" t="s">
        <v>262</v>
      </c>
      <c r="I521" t="s">
        <v>428</v>
      </c>
      <c r="O521"/>
      <c r="AG521" t="s">
        <v>1799</v>
      </c>
      <c r="AI521" t="s">
        <v>1799</v>
      </c>
      <c r="AO521" t="s">
        <v>1712</v>
      </c>
      <c r="AP521">
        <v>0</v>
      </c>
      <c r="AQ521" t="e">
        <f>VLOOKUP(A521,[1]Sheet1!$C$4:$G$51,1,0)</f>
        <v>#N/A</v>
      </c>
      <c r="AR521" t="e">
        <f>VLOOKUP(A521,[1]Sheet1!$C$4:$H$51,1,0)</f>
        <v>#N/A</v>
      </c>
    </row>
    <row r="522" spans="1:44" ht="18" x14ac:dyDescent="0.2">
      <c r="A522" s="278">
        <v>121281</v>
      </c>
      <c r="B522" s="278" t="s">
        <v>2317</v>
      </c>
      <c r="C522" s="278" t="s">
        <v>1019</v>
      </c>
      <c r="D522" s="278" t="s">
        <v>2318</v>
      </c>
      <c r="E522" s="278"/>
      <c r="F522" s="278"/>
      <c r="G522" s="270"/>
      <c r="H522" s="270"/>
      <c r="I522" t="s">
        <v>428</v>
      </c>
      <c r="O522"/>
      <c r="AI522" t="s">
        <v>1717</v>
      </c>
      <c r="AO522" t="s">
        <v>1712</v>
      </c>
      <c r="AP522">
        <v>0</v>
      </c>
      <c r="AQ522" t="e">
        <f>VLOOKUP(A522,[1]Sheet1!$C$4:$G$51,1,0)</f>
        <v>#N/A</v>
      </c>
      <c r="AR522" t="e">
        <f>VLOOKUP(A522,[1]Sheet1!$C$4:$H$51,1,0)</f>
        <v>#N/A</v>
      </c>
    </row>
    <row r="523" spans="1:44" ht="18" x14ac:dyDescent="0.2">
      <c r="A523" s="278">
        <v>121291</v>
      </c>
      <c r="B523" s="278" t="s">
        <v>2287</v>
      </c>
      <c r="C523" s="278" t="s">
        <v>146</v>
      </c>
      <c r="D523" s="278" t="s">
        <v>221</v>
      </c>
      <c r="E523" s="278"/>
      <c r="F523" s="278"/>
      <c r="G523" s="270"/>
      <c r="H523" s="270"/>
      <c r="I523" t="s">
        <v>428</v>
      </c>
      <c r="O523"/>
      <c r="AI523" t="s">
        <v>1720</v>
      </c>
      <c r="AO523" t="s">
        <v>1712</v>
      </c>
      <c r="AP523">
        <v>0</v>
      </c>
      <c r="AQ523" t="e">
        <f>VLOOKUP(A523,[1]Sheet1!$C$4:$G$51,1,0)</f>
        <v>#N/A</v>
      </c>
      <c r="AR523" t="e">
        <f>VLOOKUP(A523,[1]Sheet1!$C$4:$H$51,1,0)</f>
        <v>#N/A</v>
      </c>
    </row>
    <row r="524" spans="1:44" x14ac:dyDescent="0.2">
      <c r="A524">
        <v>121315</v>
      </c>
      <c r="B524" t="s">
        <v>1112</v>
      </c>
      <c r="C524" t="s">
        <v>74</v>
      </c>
      <c r="D524" t="s">
        <v>110</v>
      </c>
      <c r="I524" t="s">
        <v>428</v>
      </c>
      <c r="O524"/>
      <c r="AI524">
        <v>0</v>
      </c>
      <c r="AO524" t="s">
        <v>1712</v>
      </c>
      <c r="AP524">
        <v>0</v>
      </c>
      <c r="AQ524" t="e">
        <f>VLOOKUP(A524,[1]Sheet1!$C$4:$G$51,1,0)</f>
        <v>#N/A</v>
      </c>
      <c r="AR524" t="e">
        <f>VLOOKUP(A524,[1]Sheet1!$C$4:$H$51,1,0)</f>
        <v>#N/A</v>
      </c>
    </row>
    <row r="525" spans="1:44" x14ac:dyDescent="0.2">
      <c r="A525">
        <v>121327</v>
      </c>
      <c r="B525" t="s">
        <v>1111</v>
      </c>
      <c r="C525" t="s">
        <v>375</v>
      </c>
      <c r="D525" t="s">
        <v>221</v>
      </c>
      <c r="I525" t="s">
        <v>428</v>
      </c>
      <c r="O525"/>
      <c r="AI525">
        <v>0</v>
      </c>
      <c r="AO525" t="s">
        <v>1712</v>
      </c>
      <c r="AP525">
        <v>0</v>
      </c>
      <c r="AQ525" t="e">
        <f>VLOOKUP(A525,[1]Sheet1!$C$4:$G$51,1,0)</f>
        <v>#N/A</v>
      </c>
      <c r="AR525" t="e">
        <f>VLOOKUP(A525,[1]Sheet1!$C$4:$H$51,1,0)</f>
        <v>#N/A</v>
      </c>
    </row>
    <row r="526" spans="1:44" x14ac:dyDescent="0.2">
      <c r="A526">
        <v>121340</v>
      </c>
      <c r="B526" t="s">
        <v>1110</v>
      </c>
      <c r="C526" t="s">
        <v>396</v>
      </c>
      <c r="D526" t="s">
        <v>268</v>
      </c>
      <c r="E526" t="s">
        <v>1284</v>
      </c>
      <c r="F526" s="230">
        <v>33903</v>
      </c>
      <c r="G526" t="s">
        <v>1570</v>
      </c>
      <c r="H526" t="s">
        <v>344</v>
      </c>
      <c r="I526" t="s">
        <v>428</v>
      </c>
      <c r="K526" t="s">
        <v>1567</v>
      </c>
      <c r="L526">
        <v>2010</v>
      </c>
      <c r="M526" t="s">
        <v>336</v>
      </c>
      <c r="N526" t="s">
        <v>336</v>
      </c>
      <c r="O526"/>
      <c r="AG526" t="s">
        <v>1718</v>
      </c>
      <c r="AI526" t="s">
        <v>1718</v>
      </c>
      <c r="AP526">
        <v>0</v>
      </c>
      <c r="AQ526" t="e">
        <f>VLOOKUP(A526,[1]Sheet1!$C$4:$G$51,1,0)</f>
        <v>#N/A</v>
      </c>
      <c r="AR526" t="e">
        <f>VLOOKUP(A526,[1]Sheet1!$C$4:$H$51,1,0)</f>
        <v>#N/A</v>
      </c>
    </row>
    <row r="527" spans="1:44" ht="18" x14ac:dyDescent="0.25">
      <c r="A527" s="278">
        <v>121341</v>
      </c>
      <c r="B527" s="278" t="s">
        <v>2033</v>
      </c>
      <c r="C527" s="278" t="s">
        <v>99</v>
      </c>
      <c r="D527" s="278" t="s">
        <v>287</v>
      </c>
      <c r="E527" s="278"/>
      <c r="F527" s="278"/>
      <c r="G527" s="270"/>
      <c r="H527" s="270"/>
      <c r="I527" t="s">
        <v>428</v>
      </c>
      <c r="J527" s="280"/>
      <c r="K527" s="281"/>
      <c r="L527" s="280"/>
      <c r="N527" s="285"/>
      <c r="O527"/>
      <c r="AC527" s="280"/>
      <c r="AI527" t="s">
        <v>1719</v>
      </c>
      <c r="AO527" t="s">
        <v>1712</v>
      </c>
      <c r="AP527">
        <v>0</v>
      </c>
      <c r="AQ527" t="e">
        <f>VLOOKUP(A527,[1]Sheet1!$C$4:$G$51,1,0)</f>
        <v>#N/A</v>
      </c>
      <c r="AR527" t="e">
        <f>VLOOKUP(A527,[1]Sheet1!$C$4:$H$51,1,0)</f>
        <v>#N/A</v>
      </c>
    </row>
    <row r="528" spans="1:44" x14ac:dyDescent="0.2">
      <c r="A528">
        <v>121364</v>
      </c>
      <c r="B528" t="s">
        <v>1109</v>
      </c>
      <c r="C528" t="s">
        <v>490</v>
      </c>
      <c r="D528" t="s">
        <v>216</v>
      </c>
      <c r="I528" t="s">
        <v>428</v>
      </c>
      <c r="O528"/>
      <c r="AG528" t="s">
        <v>1800</v>
      </c>
      <c r="AI528" t="s">
        <v>1800</v>
      </c>
      <c r="AO528" t="s">
        <v>1712</v>
      </c>
      <c r="AP528">
        <v>0</v>
      </c>
      <c r="AQ528" t="e">
        <f>VLOOKUP(A528,[1]Sheet1!$C$4:$G$51,1,0)</f>
        <v>#N/A</v>
      </c>
      <c r="AR528" t="e">
        <f>VLOOKUP(A528,[1]Sheet1!$C$4:$H$51,1,0)</f>
        <v>#N/A</v>
      </c>
    </row>
    <row r="529" spans="1:44" x14ac:dyDescent="0.2">
      <c r="A529">
        <v>121394</v>
      </c>
      <c r="B529" t="s">
        <v>1108</v>
      </c>
      <c r="C529" t="s">
        <v>68</v>
      </c>
      <c r="I529" t="s">
        <v>428</v>
      </c>
      <c r="O529"/>
      <c r="AI529">
        <v>0</v>
      </c>
      <c r="AO529" t="s">
        <v>1712</v>
      </c>
      <c r="AP529">
        <v>0</v>
      </c>
      <c r="AQ529" t="e">
        <f>VLOOKUP(A529,[1]Sheet1!$C$4:$G$51,1,0)</f>
        <v>#N/A</v>
      </c>
      <c r="AR529" t="e">
        <f>VLOOKUP(A529,[1]Sheet1!$C$4:$H$51,1,0)</f>
        <v>#N/A</v>
      </c>
    </row>
    <row r="530" spans="1:44" x14ac:dyDescent="0.2">
      <c r="A530">
        <v>121400</v>
      </c>
      <c r="B530" t="s">
        <v>1107</v>
      </c>
      <c r="C530" t="s">
        <v>768</v>
      </c>
      <c r="D530" t="s">
        <v>247</v>
      </c>
      <c r="E530" t="s">
        <v>1284</v>
      </c>
      <c r="F530" s="230">
        <v>33607</v>
      </c>
      <c r="G530" t="s">
        <v>325</v>
      </c>
      <c r="H530" t="s">
        <v>344</v>
      </c>
      <c r="I530" t="s">
        <v>428</v>
      </c>
      <c r="K530" t="s">
        <v>1567</v>
      </c>
      <c r="L530">
        <v>2017</v>
      </c>
      <c r="M530" t="s">
        <v>325</v>
      </c>
      <c r="N530" t="s">
        <v>325</v>
      </c>
      <c r="O530"/>
      <c r="AI530">
        <v>0</v>
      </c>
      <c r="AP530">
        <v>0</v>
      </c>
      <c r="AQ530" t="e">
        <f>VLOOKUP(A530,[1]Sheet1!$C$4:$G$51,1,0)</f>
        <v>#N/A</v>
      </c>
      <c r="AR530" t="e">
        <f>VLOOKUP(A530,[1]Sheet1!$C$4:$H$51,1,0)</f>
        <v>#N/A</v>
      </c>
    </row>
    <row r="531" spans="1:44" ht="18" x14ac:dyDescent="0.2">
      <c r="A531" s="278">
        <v>121404</v>
      </c>
      <c r="B531" s="278" t="s">
        <v>2288</v>
      </c>
      <c r="C531" s="278" t="s">
        <v>531</v>
      </c>
      <c r="D531" s="278" t="s">
        <v>208</v>
      </c>
      <c r="E531" s="278"/>
      <c r="F531" s="278"/>
      <c r="G531" s="270"/>
      <c r="H531" s="270"/>
      <c r="I531" t="s">
        <v>428</v>
      </c>
      <c r="O531"/>
      <c r="AI531" t="s">
        <v>1720</v>
      </c>
      <c r="AO531" t="s">
        <v>1712</v>
      </c>
      <c r="AP531">
        <v>0</v>
      </c>
      <c r="AQ531" t="e">
        <f>VLOOKUP(A531,[1]Sheet1!$C$4:$G$51,1,0)</f>
        <v>#N/A</v>
      </c>
      <c r="AR531" t="e">
        <f>VLOOKUP(A531,[1]Sheet1!$C$4:$H$51,1,0)</f>
        <v>#N/A</v>
      </c>
    </row>
    <row r="532" spans="1:44" x14ac:dyDescent="0.2">
      <c r="A532">
        <v>121405</v>
      </c>
      <c r="B532" t="s">
        <v>1106</v>
      </c>
      <c r="C532" t="s">
        <v>172</v>
      </c>
      <c r="D532" t="s">
        <v>378</v>
      </c>
      <c r="I532" t="s">
        <v>428</v>
      </c>
      <c r="O532"/>
      <c r="AI532">
        <v>0</v>
      </c>
      <c r="AO532" t="s">
        <v>1712</v>
      </c>
      <c r="AP532">
        <v>0</v>
      </c>
      <c r="AQ532" t="e">
        <f>VLOOKUP(A532,[1]Sheet1!$C$4:$G$51,1,0)</f>
        <v>#N/A</v>
      </c>
      <c r="AR532" t="e">
        <f>VLOOKUP(A532,[1]Sheet1!$C$4:$H$51,1,0)</f>
        <v>#N/A</v>
      </c>
    </row>
    <row r="533" spans="1:44" ht="18" x14ac:dyDescent="0.2">
      <c r="A533" s="278">
        <v>121415</v>
      </c>
      <c r="B533" s="278" t="s">
        <v>2319</v>
      </c>
      <c r="C533" s="278" t="s">
        <v>74</v>
      </c>
      <c r="D533" s="278" t="s">
        <v>274</v>
      </c>
      <c r="E533" s="278"/>
      <c r="F533" s="278"/>
      <c r="G533" s="270"/>
      <c r="H533" s="270"/>
      <c r="I533" t="s">
        <v>428</v>
      </c>
      <c r="O533"/>
      <c r="AI533" t="s">
        <v>1717</v>
      </c>
      <c r="AO533" t="s">
        <v>1712</v>
      </c>
      <c r="AP533">
        <v>0</v>
      </c>
      <c r="AQ533" t="e">
        <f>VLOOKUP(A533,[1]Sheet1!$C$4:$G$51,1,0)</f>
        <v>#N/A</v>
      </c>
      <c r="AR533" t="e">
        <f>VLOOKUP(A533,[1]Sheet1!$C$4:$H$51,1,0)</f>
        <v>#N/A</v>
      </c>
    </row>
    <row r="534" spans="1:44" x14ac:dyDescent="0.2">
      <c r="A534">
        <v>121434</v>
      </c>
      <c r="B534" t="s">
        <v>1105</v>
      </c>
      <c r="C534" t="s">
        <v>87</v>
      </c>
      <c r="D534" t="s">
        <v>216</v>
      </c>
      <c r="E534" t="s">
        <v>1284</v>
      </c>
      <c r="F534" s="230">
        <v>33250</v>
      </c>
      <c r="G534" t="s">
        <v>1611</v>
      </c>
      <c r="H534" t="s">
        <v>344</v>
      </c>
      <c r="I534" t="s">
        <v>428</v>
      </c>
      <c r="K534" t="s">
        <v>1567</v>
      </c>
      <c r="L534">
        <v>2009</v>
      </c>
      <c r="M534" t="s">
        <v>566</v>
      </c>
      <c r="N534" t="s">
        <v>327</v>
      </c>
      <c r="O534"/>
      <c r="AI534">
        <v>0</v>
      </c>
      <c r="AN534" t="s">
        <v>1712</v>
      </c>
      <c r="AO534" t="s">
        <v>1712</v>
      </c>
      <c r="AP534">
        <v>0</v>
      </c>
      <c r="AQ534" t="e">
        <f>VLOOKUP(A534,[1]Sheet1!$C$4:$G$51,1,0)</f>
        <v>#N/A</v>
      </c>
      <c r="AR534" t="e">
        <f>VLOOKUP(A534,[1]Sheet1!$C$4:$H$51,1,0)</f>
        <v>#N/A</v>
      </c>
    </row>
    <row r="535" spans="1:44" x14ac:dyDescent="0.2">
      <c r="A535">
        <v>121437</v>
      </c>
      <c r="B535" t="s">
        <v>1726</v>
      </c>
      <c r="C535" t="s">
        <v>174</v>
      </c>
      <c r="D535" t="s">
        <v>1727</v>
      </c>
      <c r="E535" t="s">
        <v>343</v>
      </c>
      <c r="F535" s="230">
        <v>32966</v>
      </c>
      <c r="G535" t="s">
        <v>325</v>
      </c>
      <c r="H535" t="s">
        <v>344</v>
      </c>
      <c r="I535" t="s">
        <v>428</v>
      </c>
      <c r="K535" t="s">
        <v>345</v>
      </c>
      <c r="L535">
        <v>2008</v>
      </c>
      <c r="M535" t="s">
        <v>325</v>
      </c>
      <c r="N535" t="s">
        <v>334</v>
      </c>
      <c r="O535"/>
      <c r="AI535">
        <v>0</v>
      </c>
      <c r="AP535">
        <v>0</v>
      </c>
      <c r="AQ535" t="e">
        <f>VLOOKUP(A535,[1]Sheet1!$C$4:$G$51,1,0)</f>
        <v>#N/A</v>
      </c>
      <c r="AR535" t="e">
        <f>VLOOKUP(A535,[1]Sheet1!$C$4:$H$51,1,0)</f>
        <v>#N/A</v>
      </c>
    </row>
    <row r="536" spans="1:44" x14ac:dyDescent="0.2">
      <c r="A536">
        <v>121440</v>
      </c>
      <c r="B536" t="s">
        <v>766</v>
      </c>
      <c r="C536" t="s">
        <v>379</v>
      </c>
      <c r="D536" t="s">
        <v>311</v>
      </c>
      <c r="E536" t="s">
        <v>342</v>
      </c>
      <c r="F536" s="261">
        <v>0</v>
      </c>
      <c r="G536" t="s">
        <v>1580</v>
      </c>
      <c r="H536" t="s">
        <v>344</v>
      </c>
      <c r="I536" t="s">
        <v>428</v>
      </c>
      <c r="K536" t="s">
        <v>326</v>
      </c>
      <c r="L536">
        <v>0</v>
      </c>
      <c r="M536" t="s">
        <v>325</v>
      </c>
      <c r="N536" t="s">
        <v>325</v>
      </c>
      <c r="O536"/>
      <c r="AG536" t="s">
        <v>1716</v>
      </c>
      <c r="AI536" t="s">
        <v>1716</v>
      </c>
      <c r="AP536">
        <v>0</v>
      </c>
      <c r="AQ536" t="e">
        <f>VLOOKUP(A536,[1]Sheet1!$C$4:$G$51,1,0)</f>
        <v>#N/A</v>
      </c>
      <c r="AR536" t="e">
        <f>VLOOKUP(A536,[1]Sheet1!$C$4:$H$51,1,0)</f>
        <v>#N/A</v>
      </c>
    </row>
    <row r="537" spans="1:44" x14ac:dyDescent="0.2">
      <c r="A537">
        <v>121462</v>
      </c>
      <c r="B537" t="s">
        <v>1377</v>
      </c>
      <c r="C537" t="s">
        <v>74</v>
      </c>
      <c r="D537" t="s">
        <v>1378</v>
      </c>
      <c r="E537" t="s">
        <v>1284</v>
      </c>
      <c r="F537" s="230">
        <v>29252</v>
      </c>
      <c r="G537" t="s">
        <v>329</v>
      </c>
      <c r="H537" t="s">
        <v>344</v>
      </c>
      <c r="I537" t="s">
        <v>428</v>
      </c>
      <c r="K537" t="s">
        <v>1567</v>
      </c>
      <c r="L537">
        <v>2004</v>
      </c>
      <c r="M537" t="s">
        <v>329</v>
      </c>
      <c r="O537">
        <v>484</v>
      </c>
      <c r="P537" s="230">
        <v>45722</v>
      </c>
      <c r="Q537">
        <v>200000</v>
      </c>
      <c r="AG537" t="s">
        <v>1716</v>
      </c>
      <c r="AI537" t="s">
        <v>1716</v>
      </c>
      <c r="AP537">
        <v>0</v>
      </c>
      <c r="AQ537" t="e">
        <f>VLOOKUP(A537,[1]Sheet1!$C$4:$G$51,1,0)</f>
        <v>#N/A</v>
      </c>
      <c r="AR537" t="e">
        <f>VLOOKUP(A537,[1]Sheet1!$C$4:$H$51,1,0)</f>
        <v>#N/A</v>
      </c>
    </row>
    <row r="538" spans="1:44" ht="18" x14ac:dyDescent="0.2">
      <c r="A538" s="278">
        <v>121467</v>
      </c>
      <c r="B538" s="278" t="s">
        <v>2320</v>
      </c>
      <c r="C538" s="278" t="s">
        <v>144</v>
      </c>
      <c r="D538" s="278" t="s">
        <v>565</v>
      </c>
      <c r="E538" s="278"/>
      <c r="F538" s="278"/>
      <c r="G538" s="270"/>
      <c r="H538" s="270"/>
      <c r="I538" t="s">
        <v>428</v>
      </c>
      <c r="O538"/>
      <c r="AI538" t="s">
        <v>1717</v>
      </c>
      <c r="AO538" t="s">
        <v>1712</v>
      </c>
      <c r="AP538">
        <v>0</v>
      </c>
      <c r="AQ538" t="e">
        <f>VLOOKUP(A538,[1]Sheet1!$C$4:$G$51,1,0)</f>
        <v>#N/A</v>
      </c>
      <c r="AR538" t="e">
        <f>VLOOKUP(A538,[1]Sheet1!$C$4:$H$51,1,0)</f>
        <v>#N/A</v>
      </c>
    </row>
    <row r="539" spans="1:44" ht="18" x14ac:dyDescent="0.2">
      <c r="A539" s="278">
        <v>121470</v>
      </c>
      <c r="B539" s="278" t="s">
        <v>2231</v>
      </c>
      <c r="C539" s="278" t="s">
        <v>124</v>
      </c>
      <c r="D539" s="278" t="s">
        <v>242</v>
      </c>
      <c r="E539" s="278"/>
      <c r="F539" s="278"/>
      <c r="G539" s="270"/>
      <c r="H539" s="270"/>
      <c r="I539" t="s">
        <v>428</v>
      </c>
      <c r="O539"/>
      <c r="AI539" t="s">
        <v>1716</v>
      </c>
      <c r="AO539" t="s">
        <v>1712</v>
      </c>
      <c r="AP539">
        <v>0</v>
      </c>
      <c r="AQ539" t="e">
        <f>VLOOKUP(A539,[1]Sheet1!$C$4:$G$51,1,0)</f>
        <v>#N/A</v>
      </c>
      <c r="AR539" t="e">
        <f>VLOOKUP(A539,[1]Sheet1!$C$4:$H$51,1,0)</f>
        <v>#N/A</v>
      </c>
    </row>
    <row r="540" spans="1:44" ht="18" x14ac:dyDescent="0.2">
      <c r="A540" s="270">
        <v>121518</v>
      </c>
      <c r="B540" s="270" t="s">
        <v>1942</v>
      </c>
      <c r="C540" s="270" t="s">
        <v>64</v>
      </c>
      <c r="D540" s="270"/>
      <c r="E540" s="270"/>
      <c r="F540" s="278"/>
      <c r="G540" s="270"/>
      <c r="H540" s="270"/>
      <c r="I540" t="s">
        <v>2335</v>
      </c>
      <c r="O540"/>
      <c r="AI540" t="s">
        <v>2335</v>
      </c>
      <c r="AO540" t="s">
        <v>1712</v>
      </c>
      <c r="AP540" t="s">
        <v>2332</v>
      </c>
      <c r="AQ540" t="e">
        <f>VLOOKUP(A540,[1]Sheet1!$C$4:$G$51,1,0)</f>
        <v>#N/A</v>
      </c>
      <c r="AR540" t="e">
        <f>VLOOKUP(A540,[1]Sheet1!$C$4:$H$51,1,0)</f>
        <v>#N/A</v>
      </c>
    </row>
    <row r="541" spans="1:44" x14ac:dyDescent="0.2">
      <c r="A541">
        <v>121529</v>
      </c>
      <c r="B541" t="s">
        <v>1104</v>
      </c>
      <c r="C541" t="s">
        <v>70</v>
      </c>
      <c r="D541" t="s">
        <v>230</v>
      </c>
      <c r="E541" t="s">
        <v>343</v>
      </c>
      <c r="F541" s="230">
        <v>31413</v>
      </c>
      <c r="G541" t="s">
        <v>328</v>
      </c>
      <c r="H541" t="s">
        <v>344</v>
      </c>
      <c r="I541" t="s">
        <v>428</v>
      </c>
      <c r="K541" t="s">
        <v>326</v>
      </c>
      <c r="L541">
        <v>2003</v>
      </c>
      <c r="M541" t="s">
        <v>325</v>
      </c>
      <c r="N541" t="s">
        <v>328</v>
      </c>
      <c r="O541">
        <v>471</v>
      </c>
      <c r="P541" s="230">
        <v>45722</v>
      </c>
      <c r="Q541">
        <v>100000</v>
      </c>
      <c r="AG541" t="s">
        <v>1718</v>
      </c>
      <c r="AI541" t="s">
        <v>1718</v>
      </c>
      <c r="AP541">
        <v>0</v>
      </c>
      <c r="AQ541" t="e">
        <f>VLOOKUP(A541,[1]Sheet1!$C$4:$G$51,1,0)</f>
        <v>#N/A</v>
      </c>
      <c r="AR541" t="e">
        <f>VLOOKUP(A541,[1]Sheet1!$C$4:$H$51,1,0)</f>
        <v>#N/A</v>
      </c>
    </row>
    <row r="542" spans="1:44" x14ac:dyDescent="0.2">
      <c r="A542">
        <v>121537</v>
      </c>
      <c r="B542" t="s">
        <v>1103</v>
      </c>
      <c r="C542" t="s">
        <v>118</v>
      </c>
      <c r="D542" t="s">
        <v>255</v>
      </c>
      <c r="I542" t="s">
        <v>428</v>
      </c>
      <c r="O542"/>
      <c r="AI542">
        <v>0</v>
      </c>
      <c r="AO542" t="s">
        <v>1712</v>
      </c>
      <c r="AP542">
        <v>0</v>
      </c>
      <c r="AQ542" t="e">
        <f>VLOOKUP(A542,[1]Sheet1!$C$4:$G$51,1,0)</f>
        <v>#N/A</v>
      </c>
      <c r="AR542" t="e">
        <f>VLOOKUP(A542,[1]Sheet1!$C$4:$H$51,1,0)</f>
        <v>#N/A</v>
      </c>
    </row>
    <row r="543" spans="1:44" x14ac:dyDescent="0.2">
      <c r="A543">
        <v>121555</v>
      </c>
      <c r="B543" t="s">
        <v>1102</v>
      </c>
      <c r="C543" t="s">
        <v>102</v>
      </c>
      <c r="D543" t="s">
        <v>292</v>
      </c>
      <c r="E543" t="s">
        <v>343</v>
      </c>
      <c r="F543" s="261">
        <v>0</v>
      </c>
      <c r="G543" t="s">
        <v>325</v>
      </c>
      <c r="H543" t="s">
        <v>344</v>
      </c>
      <c r="I543" t="s">
        <v>428</v>
      </c>
      <c r="K543" t="s">
        <v>345</v>
      </c>
      <c r="L543">
        <v>2011</v>
      </c>
      <c r="M543" t="s">
        <v>325</v>
      </c>
      <c r="O543"/>
      <c r="AI543" t="s">
        <v>2329</v>
      </c>
      <c r="AO543" t="s">
        <v>1712</v>
      </c>
      <c r="AP543">
        <v>0</v>
      </c>
      <c r="AQ543" t="e">
        <f>VLOOKUP(A543,[1]Sheet1!$C$4:$G$51,1,0)</f>
        <v>#N/A</v>
      </c>
      <c r="AR543" t="e">
        <f>VLOOKUP(A543,[1]Sheet1!$C$4:$H$51,1,0)</f>
        <v>#N/A</v>
      </c>
    </row>
    <row r="544" spans="1:44" x14ac:dyDescent="0.2">
      <c r="A544">
        <v>121573</v>
      </c>
      <c r="B544" t="s">
        <v>1101</v>
      </c>
      <c r="C544" t="s">
        <v>127</v>
      </c>
      <c r="D544" t="s">
        <v>213</v>
      </c>
      <c r="E544" t="s">
        <v>343</v>
      </c>
      <c r="F544" s="230">
        <v>35908</v>
      </c>
      <c r="G544" t="s">
        <v>1603</v>
      </c>
      <c r="H544" t="s">
        <v>344</v>
      </c>
      <c r="I544" t="s">
        <v>428</v>
      </c>
      <c r="K544" t="s">
        <v>326</v>
      </c>
      <c r="L544">
        <v>2016</v>
      </c>
      <c r="M544" t="s">
        <v>338</v>
      </c>
      <c r="N544" t="s">
        <v>338</v>
      </c>
      <c r="O544"/>
      <c r="AI544">
        <v>0</v>
      </c>
      <c r="AO544" t="s">
        <v>1712</v>
      </c>
      <c r="AP544">
        <v>0</v>
      </c>
      <c r="AQ544" t="e">
        <f>VLOOKUP(A544,[1]Sheet1!$C$4:$G$51,1,0)</f>
        <v>#N/A</v>
      </c>
      <c r="AR544" t="e">
        <f>VLOOKUP(A544,[1]Sheet1!$C$4:$H$51,1,0)</f>
        <v>#N/A</v>
      </c>
    </row>
    <row r="545" spans="1:44" x14ac:dyDescent="0.2">
      <c r="A545">
        <v>121574</v>
      </c>
      <c r="B545" t="s">
        <v>1099</v>
      </c>
      <c r="C545" t="s">
        <v>1100</v>
      </c>
      <c r="D545" t="s">
        <v>206</v>
      </c>
      <c r="I545" t="s">
        <v>428</v>
      </c>
      <c r="O545"/>
      <c r="AG545" t="s">
        <v>1799</v>
      </c>
      <c r="AI545" t="s">
        <v>1799</v>
      </c>
      <c r="AO545" t="s">
        <v>1712</v>
      </c>
      <c r="AP545">
        <v>0</v>
      </c>
      <c r="AQ545" t="e">
        <f>VLOOKUP(A545,[1]Sheet1!$C$4:$G$51,1,0)</f>
        <v>#N/A</v>
      </c>
      <c r="AR545" t="e">
        <f>VLOOKUP(A545,[1]Sheet1!$C$4:$H$51,1,0)</f>
        <v>#N/A</v>
      </c>
    </row>
    <row r="546" spans="1:44" x14ac:dyDescent="0.2">
      <c r="A546">
        <v>121608</v>
      </c>
      <c r="B546" t="s">
        <v>1098</v>
      </c>
      <c r="C546" t="s">
        <v>402</v>
      </c>
      <c r="D546" t="s">
        <v>260</v>
      </c>
      <c r="I546" t="s">
        <v>428</v>
      </c>
      <c r="O546"/>
      <c r="AE546" t="str">
        <f>IFERROR(VLOOKUP(#REF!,[2]Sheet2!#REF!,2,0),"")</f>
        <v/>
      </c>
      <c r="AG546" t="s">
        <v>1718</v>
      </c>
      <c r="AI546" t="s">
        <v>1718</v>
      </c>
      <c r="AL546" t="str">
        <f>IFERROR(VLOOKUP(A546,[2]Sheet2!A$2:C$3613,2,0),"")</f>
        <v>م</v>
      </c>
      <c r="AN546" t="s">
        <v>1712</v>
      </c>
      <c r="AO546" t="s">
        <v>1712</v>
      </c>
      <c r="AP546">
        <v>0</v>
      </c>
      <c r="AQ546" t="e">
        <f>VLOOKUP(A546,[1]Sheet1!$C$4:$G$51,1,0)</f>
        <v>#N/A</v>
      </c>
      <c r="AR546" t="e">
        <f>VLOOKUP(A546,[1]Sheet1!$C$4:$H$51,1,0)</f>
        <v>#N/A</v>
      </c>
    </row>
    <row r="547" spans="1:44" x14ac:dyDescent="0.2">
      <c r="A547">
        <v>121624</v>
      </c>
      <c r="B547" t="s">
        <v>1097</v>
      </c>
      <c r="C547" t="s">
        <v>173</v>
      </c>
      <c r="D547" t="s">
        <v>277</v>
      </c>
      <c r="I547" t="s">
        <v>428</v>
      </c>
      <c r="O547"/>
      <c r="AI547">
        <v>0</v>
      </c>
      <c r="AO547" t="s">
        <v>1712</v>
      </c>
      <c r="AP547">
        <v>0</v>
      </c>
      <c r="AQ547" t="e">
        <f>VLOOKUP(A547,[1]Sheet1!$C$4:$G$51,1,0)</f>
        <v>#N/A</v>
      </c>
      <c r="AR547" t="e">
        <f>VLOOKUP(A547,[1]Sheet1!$C$4:$H$51,1,0)</f>
        <v>#N/A</v>
      </c>
    </row>
    <row r="548" spans="1:44" x14ac:dyDescent="0.2">
      <c r="A548">
        <v>121627</v>
      </c>
      <c r="B548" t="s">
        <v>1096</v>
      </c>
      <c r="C548" t="s">
        <v>168</v>
      </c>
      <c r="D548" t="s">
        <v>277</v>
      </c>
      <c r="E548" t="s">
        <v>1284</v>
      </c>
      <c r="F548" s="230">
        <v>34213</v>
      </c>
      <c r="G548" t="s">
        <v>1596</v>
      </c>
      <c r="H548" t="s">
        <v>344</v>
      </c>
      <c r="I548" t="s">
        <v>428</v>
      </c>
      <c r="K548" t="s">
        <v>326</v>
      </c>
      <c r="L548">
        <v>2012</v>
      </c>
      <c r="M548" t="s">
        <v>325</v>
      </c>
      <c r="N548" t="s">
        <v>327</v>
      </c>
      <c r="O548"/>
      <c r="AG548" t="s">
        <v>1720</v>
      </c>
      <c r="AI548" t="s">
        <v>1720</v>
      </c>
      <c r="AP548">
        <v>0</v>
      </c>
      <c r="AQ548" t="e">
        <f>VLOOKUP(A548,[1]Sheet1!$C$4:$G$51,1,0)</f>
        <v>#N/A</v>
      </c>
      <c r="AR548" t="e">
        <f>VLOOKUP(A548,[1]Sheet1!$C$4:$H$51,1,0)</f>
        <v>#N/A</v>
      </c>
    </row>
    <row r="549" spans="1:44" x14ac:dyDescent="0.2">
      <c r="A549">
        <v>121632</v>
      </c>
      <c r="B549" t="s">
        <v>1094</v>
      </c>
      <c r="C549" t="s">
        <v>1095</v>
      </c>
      <c r="D549" t="s">
        <v>221</v>
      </c>
      <c r="E549" t="s">
        <v>1284</v>
      </c>
      <c r="F549" s="230">
        <v>35431</v>
      </c>
      <c r="G549" t="s">
        <v>1620</v>
      </c>
      <c r="H549" t="s">
        <v>344</v>
      </c>
      <c r="I549" t="s">
        <v>428</v>
      </c>
      <c r="K549" t="s">
        <v>326</v>
      </c>
      <c r="L549">
        <v>2014</v>
      </c>
      <c r="M549" t="s">
        <v>327</v>
      </c>
      <c r="N549" t="s">
        <v>327</v>
      </c>
      <c r="O549"/>
      <c r="AI549">
        <v>0</v>
      </c>
      <c r="AO549" t="s">
        <v>1712</v>
      </c>
      <c r="AP549">
        <v>0</v>
      </c>
      <c r="AQ549" t="e">
        <f>VLOOKUP(A549,[1]Sheet1!$C$4:$G$51,1,0)</f>
        <v>#N/A</v>
      </c>
      <c r="AR549" t="e">
        <f>VLOOKUP(A549,[1]Sheet1!$C$4:$H$51,1,0)</f>
        <v>#N/A</v>
      </c>
    </row>
    <row r="550" spans="1:44" x14ac:dyDescent="0.2">
      <c r="A550">
        <v>121665</v>
      </c>
      <c r="B550" t="s">
        <v>1093</v>
      </c>
      <c r="C550" t="s">
        <v>153</v>
      </c>
      <c r="D550" t="s">
        <v>215</v>
      </c>
      <c r="I550" t="s">
        <v>428</v>
      </c>
      <c r="O550"/>
      <c r="AI550">
        <v>0</v>
      </c>
      <c r="AO550" t="s">
        <v>1712</v>
      </c>
      <c r="AP550">
        <v>0</v>
      </c>
      <c r="AQ550" t="e">
        <f>VLOOKUP(A550,[1]Sheet1!$C$4:$G$51,1,0)</f>
        <v>#N/A</v>
      </c>
      <c r="AR550" t="e">
        <f>VLOOKUP(A550,[1]Sheet1!$C$4:$H$51,1,0)</f>
        <v>#N/A</v>
      </c>
    </row>
    <row r="551" spans="1:44" x14ac:dyDescent="0.2">
      <c r="A551">
        <v>121667</v>
      </c>
      <c r="B551" t="s">
        <v>1091</v>
      </c>
      <c r="C551" t="s">
        <v>1092</v>
      </c>
      <c r="D551" t="s">
        <v>110</v>
      </c>
      <c r="I551" t="s">
        <v>428</v>
      </c>
      <c r="O551"/>
      <c r="AE551" t="str">
        <f>IFERROR(VLOOKUP(#REF!,[2]Sheet2!#REF!,2,0),"")</f>
        <v/>
      </c>
      <c r="AI551" t="s">
        <v>2329</v>
      </c>
      <c r="AL551" t="str">
        <f>IFERROR(VLOOKUP(A551,[2]Sheet2!A$2:C$3613,2,0),"")</f>
        <v>م</v>
      </c>
      <c r="AN551" t="s">
        <v>1712</v>
      </c>
      <c r="AO551" t="s">
        <v>1712</v>
      </c>
      <c r="AP551">
        <v>0</v>
      </c>
      <c r="AQ551" t="e">
        <f>VLOOKUP(A551,[1]Sheet1!$C$4:$G$51,1,0)</f>
        <v>#N/A</v>
      </c>
      <c r="AR551" t="e">
        <f>VLOOKUP(A551,[1]Sheet1!$C$4:$H$51,1,0)</f>
        <v>#N/A</v>
      </c>
    </row>
    <row r="552" spans="1:44" x14ac:dyDescent="0.2">
      <c r="A552">
        <v>121673</v>
      </c>
      <c r="B552" t="s">
        <v>1090</v>
      </c>
      <c r="C552" t="s">
        <v>102</v>
      </c>
      <c r="D552" t="s">
        <v>415</v>
      </c>
      <c r="E552" t="s">
        <v>1284</v>
      </c>
      <c r="F552" s="230">
        <v>35305</v>
      </c>
      <c r="G552" t="s">
        <v>325</v>
      </c>
      <c r="H552" t="s">
        <v>344</v>
      </c>
      <c r="I552" t="s">
        <v>428</v>
      </c>
      <c r="K552" t="s">
        <v>1567</v>
      </c>
      <c r="L552">
        <v>2014</v>
      </c>
      <c r="M552" t="s">
        <v>325</v>
      </c>
      <c r="N552" t="s">
        <v>325</v>
      </c>
      <c r="O552"/>
      <c r="AI552">
        <v>0</v>
      </c>
      <c r="AO552" t="s">
        <v>1712</v>
      </c>
      <c r="AP552">
        <v>0</v>
      </c>
      <c r="AQ552" t="e">
        <f>VLOOKUP(A552,[1]Sheet1!$C$4:$G$51,1,0)</f>
        <v>#N/A</v>
      </c>
      <c r="AR552" t="e">
        <f>VLOOKUP(A552,[1]Sheet1!$C$4:$H$51,1,0)</f>
        <v>#N/A</v>
      </c>
    </row>
    <row r="553" spans="1:44" x14ac:dyDescent="0.2">
      <c r="A553">
        <v>121676</v>
      </c>
      <c r="B553" t="s">
        <v>1089</v>
      </c>
      <c r="C553" t="s">
        <v>118</v>
      </c>
      <c r="D553" t="s">
        <v>254</v>
      </c>
      <c r="I553" t="s">
        <v>428</v>
      </c>
      <c r="O553"/>
      <c r="AI553">
        <v>0</v>
      </c>
      <c r="AM553" t="str">
        <f>IFERROR(VLOOKUP(A554,[2]Sheet2!A$2:C$3613,3,0),"")</f>
        <v/>
      </c>
      <c r="AN553" t="s">
        <v>1712</v>
      </c>
      <c r="AO553" t="s">
        <v>1712</v>
      </c>
      <c r="AP553">
        <v>0</v>
      </c>
      <c r="AQ553" t="e">
        <f>VLOOKUP(A553,[1]Sheet1!$C$4:$G$51,1,0)</f>
        <v>#N/A</v>
      </c>
      <c r="AR553" t="e">
        <f>VLOOKUP(A553,[1]Sheet1!$C$4:$H$51,1,0)</f>
        <v>#N/A</v>
      </c>
    </row>
    <row r="554" spans="1:44" ht="18" x14ac:dyDescent="0.2">
      <c r="A554" s="270">
        <v>121680</v>
      </c>
      <c r="B554" s="270" t="s">
        <v>1982</v>
      </c>
      <c r="C554" s="270" t="s">
        <v>682</v>
      </c>
      <c r="D554" s="270" t="s">
        <v>220</v>
      </c>
      <c r="E554" s="270"/>
      <c r="F554" s="278"/>
      <c r="G554" s="270"/>
      <c r="H554" s="270"/>
      <c r="I554" t="s">
        <v>2335</v>
      </c>
      <c r="O554"/>
      <c r="AI554" t="s">
        <v>2335</v>
      </c>
      <c r="AO554" t="s">
        <v>1712</v>
      </c>
      <c r="AP554" t="s">
        <v>2332</v>
      </c>
      <c r="AQ554" t="e">
        <f>VLOOKUP(A554,[1]Sheet1!$C$4:$G$51,1,0)</f>
        <v>#N/A</v>
      </c>
      <c r="AR554" t="e">
        <f>VLOOKUP(A554,[1]Sheet1!$C$4:$H$51,1,0)</f>
        <v>#N/A</v>
      </c>
    </row>
    <row r="555" spans="1:44" x14ac:dyDescent="0.2">
      <c r="A555">
        <v>121708</v>
      </c>
      <c r="B555" t="s">
        <v>1086</v>
      </c>
      <c r="C555" t="s">
        <v>1087</v>
      </c>
      <c r="D555" t="s">
        <v>462</v>
      </c>
      <c r="I555" t="s">
        <v>428</v>
      </c>
      <c r="O555"/>
      <c r="AI555">
        <v>0</v>
      </c>
      <c r="AO555" t="s">
        <v>1712</v>
      </c>
      <c r="AP555">
        <v>0</v>
      </c>
      <c r="AQ555" t="e">
        <f>VLOOKUP(A555,[1]Sheet1!$C$4:$G$51,1,0)</f>
        <v>#N/A</v>
      </c>
      <c r="AR555" t="e">
        <f>VLOOKUP(A555,[1]Sheet1!$C$4:$H$51,1,0)</f>
        <v>#N/A</v>
      </c>
    </row>
    <row r="556" spans="1:44" x14ac:dyDescent="0.2">
      <c r="A556">
        <v>121709</v>
      </c>
      <c r="B556" t="s">
        <v>1085</v>
      </c>
      <c r="C556" t="s">
        <v>286</v>
      </c>
      <c r="D556" t="s">
        <v>202</v>
      </c>
      <c r="E556" t="s">
        <v>1284</v>
      </c>
      <c r="F556" s="230">
        <v>35571</v>
      </c>
      <c r="G556" t="s">
        <v>333</v>
      </c>
      <c r="H556" t="s">
        <v>344</v>
      </c>
      <c r="I556" t="s">
        <v>428</v>
      </c>
      <c r="K556" t="s">
        <v>1567</v>
      </c>
      <c r="L556">
        <v>2016</v>
      </c>
      <c r="M556" t="s">
        <v>325</v>
      </c>
      <c r="N556" t="s">
        <v>333</v>
      </c>
      <c r="O556"/>
      <c r="AI556" t="s">
        <v>2329</v>
      </c>
      <c r="AN556" t="s">
        <v>1712</v>
      </c>
      <c r="AO556" t="s">
        <v>1712</v>
      </c>
      <c r="AP556">
        <v>0</v>
      </c>
      <c r="AQ556" t="e">
        <f>VLOOKUP(A556,[1]Sheet1!$C$4:$G$51,1,0)</f>
        <v>#N/A</v>
      </c>
      <c r="AR556" t="e">
        <f>VLOOKUP(A556,[1]Sheet1!$C$4:$H$51,1,0)</f>
        <v>#N/A</v>
      </c>
    </row>
    <row r="557" spans="1:44" x14ac:dyDescent="0.2">
      <c r="A557">
        <v>121719</v>
      </c>
      <c r="B557" t="s">
        <v>1083</v>
      </c>
      <c r="C557" t="s">
        <v>140</v>
      </c>
      <c r="D557" t="s">
        <v>1084</v>
      </c>
      <c r="E557" t="s">
        <v>343</v>
      </c>
      <c r="F557" s="230">
        <v>35170</v>
      </c>
      <c r="G557" t="s">
        <v>325</v>
      </c>
      <c r="H557" t="s">
        <v>344</v>
      </c>
      <c r="I557" t="s">
        <v>428</v>
      </c>
      <c r="K557" t="s">
        <v>326</v>
      </c>
      <c r="L557">
        <v>2017</v>
      </c>
      <c r="M557" t="s">
        <v>333</v>
      </c>
      <c r="N557" t="s">
        <v>333</v>
      </c>
      <c r="O557"/>
      <c r="AI557">
        <v>0</v>
      </c>
      <c r="AP557">
        <v>0</v>
      </c>
      <c r="AQ557" t="e">
        <f>VLOOKUP(A557,[1]Sheet1!$C$4:$G$51,1,0)</f>
        <v>#N/A</v>
      </c>
      <c r="AR557" t="e">
        <f>VLOOKUP(A557,[1]Sheet1!$C$4:$H$51,1,0)</f>
        <v>#N/A</v>
      </c>
    </row>
    <row r="558" spans="1:44" x14ac:dyDescent="0.2">
      <c r="A558">
        <v>121732</v>
      </c>
      <c r="B558" t="s">
        <v>1082</v>
      </c>
      <c r="C558" t="s">
        <v>524</v>
      </c>
      <c r="D558" t="s">
        <v>254</v>
      </c>
      <c r="I558" t="s">
        <v>428</v>
      </c>
      <c r="O558"/>
      <c r="AG558" t="s">
        <v>1799</v>
      </c>
      <c r="AI558" t="s">
        <v>1799</v>
      </c>
      <c r="AO558" t="s">
        <v>1712</v>
      </c>
      <c r="AP558">
        <v>0</v>
      </c>
      <c r="AQ558" t="e">
        <f>VLOOKUP(A558,[1]Sheet1!$C$4:$G$51,1,0)</f>
        <v>#N/A</v>
      </c>
      <c r="AR558" t="e">
        <f>VLOOKUP(A558,[1]Sheet1!$C$4:$H$51,1,0)</f>
        <v>#N/A</v>
      </c>
    </row>
    <row r="559" spans="1:44" x14ac:dyDescent="0.2">
      <c r="A559">
        <v>121771</v>
      </c>
      <c r="B559" t="s">
        <v>1080</v>
      </c>
      <c r="C559" t="s">
        <v>131</v>
      </c>
      <c r="D559" t="s">
        <v>1081</v>
      </c>
      <c r="I559" t="s">
        <v>428</v>
      </c>
      <c r="O559"/>
      <c r="AG559" t="s">
        <v>1799</v>
      </c>
      <c r="AI559" t="s">
        <v>1799</v>
      </c>
      <c r="AO559" t="s">
        <v>1712</v>
      </c>
      <c r="AP559">
        <v>0</v>
      </c>
      <c r="AQ559" t="e">
        <f>VLOOKUP(A559,[1]Sheet1!$C$4:$G$51,1,0)</f>
        <v>#N/A</v>
      </c>
      <c r="AR559" t="e">
        <f>VLOOKUP(A559,[1]Sheet1!$C$4:$H$51,1,0)</f>
        <v>#N/A</v>
      </c>
    </row>
    <row r="560" spans="1:44" x14ac:dyDescent="0.2">
      <c r="A560">
        <v>121799</v>
      </c>
      <c r="B560" t="s">
        <v>1079</v>
      </c>
      <c r="C560" t="s">
        <v>97</v>
      </c>
      <c r="D560" t="s">
        <v>267</v>
      </c>
      <c r="E560" t="s">
        <v>343</v>
      </c>
      <c r="F560" s="230">
        <v>34244</v>
      </c>
      <c r="G560" t="s">
        <v>1572</v>
      </c>
      <c r="H560" t="s">
        <v>344</v>
      </c>
      <c r="I560" t="s">
        <v>428</v>
      </c>
      <c r="K560" t="s">
        <v>326</v>
      </c>
      <c r="L560">
        <v>2012</v>
      </c>
      <c r="M560" t="s">
        <v>337</v>
      </c>
      <c r="N560" t="s">
        <v>337</v>
      </c>
      <c r="O560"/>
      <c r="AI560">
        <v>0</v>
      </c>
      <c r="AO560" t="s">
        <v>1712</v>
      </c>
      <c r="AP560">
        <v>0</v>
      </c>
      <c r="AQ560" t="e">
        <f>VLOOKUP(A560,[1]Sheet1!$C$4:$G$51,1,0)</f>
        <v>#N/A</v>
      </c>
      <c r="AR560" t="e">
        <f>VLOOKUP(A560,[1]Sheet1!$C$4:$H$51,1,0)</f>
        <v>#N/A</v>
      </c>
    </row>
    <row r="561" spans="1:44" x14ac:dyDescent="0.2">
      <c r="A561">
        <v>121813</v>
      </c>
      <c r="B561" t="s">
        <v>1078</v>
      </c>
      <c r="C561" t="s">
        <v>66</v>
      </c>
      <c r="D561" t="s">
        <v>415</v>
      </c>
      <c r="I561" t="s">
        <v>428</v>
      </c>
      <c r="O561"/>
      <c r="AG561" t="s">
        <v>1799</v>
      </c>
      <c r="AI561" t="s">
        <v>1799</v>
      </c>
      <c r="AO561" t="s">
        <v>1712</v>
      </c>
      <c r="AP561">
        <v>0</v>
      </c>
      <c r="AQ561" t="e">
        <f>VLOOKUP(A561,[1]Sheet1!$C$4:$G$51,1,0)</f>
        <v>#N/A</v>
      </c>
      <c r="AR561" t="e">
        <f>VLOOKUP(A561,[1]Sheet1!$C$4:$H$51,1,0)</f>
        <v>#N/A</v>
      </c>
    </row>
    <row r="562" spans="1:44" x14ac:dyDescent="0.2">
      <c r="A562">
        <v>121834</v>
      </c>
      <c r="B562" t="s">
        <v>1077</v>
      </c>
      <c r="C562" t="s">
        <v>70</v>
      </c>
      <c r="D562" t="s">
        <v>210</v>
      </c>
      <c r="I562" t="s">
        <v>428</v>
      </c>
      <c r="O562"/>
      <c r="AI562">
        <v>0</v>
      </c>
      <c r="AP562">
        <v>0</v>
      </c>
      <c r="AQ562" t="e">
        <f>VLOOKUP(A562,[1]Sheet1!$C$4:$G$51,1,0)</f>
        <v>#N/A</v>
      </c>
      <c r="AR562" t="e">
        <f>VLOOKUP(A562,[1]Sheet1!$C$4:$H$51,1,0)</f>
        <v>#N/A</v>
      </c>
    </row>
    <row r="563" spans="1:44" x14ac:dyDescent="0.2">
      <c r="A563">
        <v>121844</v>
      </c>
      <c r="B563" t="s">
        <v>1076</v>
      </c>
      <c r="C563" t="s">
        <v>120</v>
      </c>
      <c r="D563" t="s">
        <v>259</v>
      </c>
      <c r="E563" t="s">
        <v>343</v>
      </c>
      <c r="F563" s="230">
        <v>34495</v>
      </c>
      <c r="G563" t="s">
        <v>325</v>
      </c>
      <c r="H563" t="s">
        <v>344</v>
      </c>
      <c r="I563" t="s">
        <v>428</v>
      </c>
      <c r="K563" t="s">
        <v>326</v>
      </c>
      <c r="L563">
        <v>2012</v>
      </c>
      <c r="M563" t="s">
        <v>330</v>
      </c>
      <c r="N563" t="s">
        <v>330</v>
      </c>
      <c r="O563"/>
      <c r="AG563" t="s">
        <v>1720</v>
      </c>
      <c r="AI563" t="s">
        <v>1720</v>
      </c>
      <c r="AO563" t="s">
        <v>1712</v>
      </c>
      <c r="AP563">
        <v>0</v>
      </c>
      <c r="AQ563" t="e">
        <f>VLOOKUP(A563,[1]Sheet1!$C$4:$G$51,1,0)</f>
        <v>#N/A</v>
      </c>
      <c r="AR563" t="e">
        <f>VLOOKUP(A563,[1]Sheet1!$C$4:$H$51,1,0)</f>
        <v>#N/A</v>
      </c>
    </row>
    <row r="564" spans="1:44" x14ac:dyDescent="0.2">
      <c r="A564">
        <v>121853</v>
      </c>
      <c r="B564" t="s">
        <v>1075</v>
      </c>
      <c r="C564" t="s">
        <v>66</v>
      </c>
      <c r="D564" t="s">
        <v>201</v>
      </c>
      <c r="I564" t="s">
        <v>428</v>
      </c>
      <c r="O564"/>
      <c r="AI564">
        <v>0</v>
      </c>
      <c r="AN564" t="s">
        <v>1712</v>
      </c>
      <c r="AO564" t="s">
        <v>1712</v>
      </c>
      <c r="AP564">
        <v>0</v>
      </c>
      <c r="AQ564" t="e">
        <f>VLOOKUP(A564,[1]Sheet1!$C$4:$G$51,1,0)</f>
        <v>#N/A</v>
      </c>
      <c r="AR564" t="e">
        <f>VLOOKUP(A564,[1]Sheet1!$C$4:$H$51,1,0)</f>
        <v>#N/A</v>
      </c>
    </row>
    <row r="565" spans="1:44" x14ac:dyDescent="0.2">
      <c r="A565">
        <v>121874</v>
      </c>
      <c r="B565" t="s">
        <v>1073</v>
      </c>
      <c r="C565" t="s">
        <v>125</v>
      </c>
      <c r="D565" t="s">
        <v>1074</v>
      </c>
      <c r="I565" t="s">
        <v>428</v>
      </c>
      <c r="O565"/>
      <c r="AG565" t="s">
        <v>1718</v>
      </c>
      <c r="AI565" t="s">
        <v>1718</v>
      </c>
      <c r="AO565" t="s">
        <v>1712</v>
      </c>
      <c r="AP565">
        <v>0</v>
      </c>
      <c r="AQ565" t="e">
        <f>VLOOKUP(A565,[1]Sheet1!$C$4:$G$51,1,0)</f>
        <v>#N/A</v>
      </c>
      <c r="AR565" t="e">
        <f>VLOOKUP(A565,[1]Sheet1!$C$4:$H$51,1,0)</f>
        <v>#N/A</v>
      </c>
    </row>
    <row r="566" spans="1:44" x14ac:dyDescent="0.2">
      <c r="A566">
        <v>121875</v>
      </c>
      <c r="B566" t="s">
        <v>1071</v>
      </c>
      <c r="C566" t="s">
        <v>166</v>
      </c>
      <c r="D566" t="s">
        <v>1072</v>
      </c>
      <c r="E566" t="s">
        <v>343</v>
      </c>
      <c r="I566" t="s">
        <v>428</v>
      </c>
      <c r="N566" t="s">
        <v>600</v>
      </c>
      <c r="O566"/>
      <c r="AI566">
        <v>0</v>
      </c>
      <c r="AO566" t="s">
        <v>1712</v>
      </c>
      <c r="AP566">
        <v>0</v>
      </c>
      <c r="AQ566" t="e">
        <f>VLOOKUP(A566,[1]Sheet1!$C$4:$G$51,1,0)</f>
        <v>#N/A</v>
      </c>
      <c r="AR566" t="e">
        <f>VLOOKUP(A566,[1]Sheet1!$C$4:$H$51,1,0)</f>
        <v>#N/A</v>
      </c>
    </row>
    <row r="567" spans="1:44" x14ac:dyDescent="0.2">
      <c r="A567">
        <v>121880</v>
      </c>
      <c r="B567" t="s">
        <v>1070</v>
      </c>
      <c r="C567" t="s">
        <v>899</v>
      </c>
      <c r="D567" t="s">
        <v>270</v>
      </c>
      <c r="I567" t="s">
        <v>428</v>
      </c>
      <c r="O567"/>
      <c r="AE567" t="str">
        <f>IFERROR(VLOOKUP(#REF!,[2]Sheet2!#REF!,2,0),"")</f>
        <v/>
      </c>
      <c r="AG567" t="s">
        <v>1799</v>
      </c>
      <c r="AI567" t="s">
        <v>1799</v>
      </c>
      <c r="AL567" t="str">
        <f>IFERROR(VLOOKUP(A567,[2]Sheet2!A$2:C$3613,2,0),"")</f>
        <v>م</v>
      </c>
      <c r="AN567" t="s">
        <v>1712</v>
      </c>
      <c r="AO567" t="s">
        <v>1712</v>
      </c>
      <c r="AP567">
        <v>0</v>
      </c>
      <c r="AQ567" t="e">
        <f>VLOOKUP(A567,[1]Sheet1!$C$4:$G$51,1,0)</f>
        <v>#N/A</v>
      </c>
      <c r="AR567" t="e">
        <f>VLOOKUP(A567,[1]Sheet1!$C$4:$H$51,1,0)</f>
        <v>#N/A</v>
      </c>
    </row>
    <row r="568" spans="1:44" ht="18" x14ac:dyDescent="0.2">
      <c r="A568" s="278">
        <v>121893</v>
      </c>
      <c r="B568" s="278" t="s">
        <v>2289</v>
      </c>
      <c r="C568" s="278" t="s">
        <v>128</v>
      </c>
      <c r="D568" s="278" t="s">
        <v>224</v>
      </c>
      <c r="E568" s="278"/>
      <c r="F568" s="278"/>
      <c r="G568" s="270"/>
      <c r="H568" s="270"/>
      <c r="I568" t="s">
        <v>428</v>
      </c>
      <c r="O568"/>
      <c r="AI568" t="s">
        <v>1720</v>
      </c>
      <c r="AO568" t="s">
        <v>1712</v>
      </c>
      <c r="AP568">
        <v>0</v>
      </c>
      <c r="AQ568" t="e">
        <f>VLOOKUP(A568,[1]Sheet1!$C$4:$G$51,1,0)</f>
        <v>#N/A</v>
      </c>
      <c r="AR568" t="e">
        <f>VLOOKUP(A568,[1]Sheet1!$C$4:$H$51,1,0)</f>
        <v>#N/A</v>
      </c>
    </row>
    <row r="569" spans="1:44" x14ac:dyDescent="0.2">
      <c r="A569">
        <v>121897</v>
      </c>
      <c r="B569" t="s">
        <v>1069</v>
      </c>
      <c r="C569" t="s">
        <v>449</v>
      </c>
      <c r="D569" t="s">
        <v>389</v>
      </c>
      <c r="E569" t="s">
        <v>343</v>
      </c>
      <c r="F569" s="230">
        <v>36052</v>
      </c>
      <c r="G569" t="s">
        <v>325</v>
      </c>
      <c r="H569" t="s">
        <v>344</v>
      </c>
      <c r="I569" t="s">
        <v>428</v>
      </c>
      <c r="K569" t="s">
        <v>326</v>
      </c>
      <c r="L569">
        <v>2018</v>
      </c>
      <c r="M569" t="s">
        <v>325</v>
      </c>
      <c r="N569" t="s">
        <v>330</v>
      </c>
      <c r="O569"/>
      <c r="AG569" t="s">
        <v>1720</v>
      </c>
      <c r="AI569" t="s">
        <v>1720</v>
      </c>
      <c r="AP569">
        <v>0</v>
      </c>
      <c r="AQ569" t="e">
        <f>VLOOKUP(A569,[1]Sheet1!$C$4:$G$51,1,0)</f>
        <v>#N/A</v>
      </c>
      <c r="AR569" t="e">
        <f>VLOOKUP(A569,[1]Sheet1!$C$4:$H$51,1,0)</f>
        <v>#N/A</v>
      </c>
    </row>
    <row r="570" spans="1:44" x14ac:dyDescent="0.2">
      <c r="A570">
        <v>121900</v>
      </c>
      <c r="B570" t="s">
        <v>1067</v>
      </c>
      <c r="C570" t="s">
        <v>66</v>
      </c>
      <c r="D570" t="s">
        <v>297</v>
      </c>
      <c r="I570" t="s">
        <v>428</v>
      </c>
      <c r="O570"/>
      <c r="AG570" t="s">
        <v>1799</v>
      </c>
      <c r="AI570" t="s">
        <v>1799</v>
      </c>
      <c r="AO570" t="s">
        <v>1712</v>
      </c>
      <c r="AP570">
        <v>0</v>
      </c>
      <c r="AQ570" t="e">
        <f>VLOOKUP(A570,[1]Sheet1!$C$4:$G$51,1,0)</f>
        <v>#N/A</v>
      </c>
      <c r="AR570" t="e">
        <f>VLOOKUP(A570,[1]Sheet1!$C$4:$H$51,1,0)</f>
        <v>#N/A</v>
      </c>
    </row>
    <row r="571" spans="1:44" x14ac:dyDescent="0.2">
      <c r="A571">
        <v>121963</v>
      </c>
      <c r="B571" t="s">
        <v>1064</v>
      </c>
      <c r="C571" t="s">
        <v>1065</v>
      </c>
      <c r="D571" t="s">
        <v>1066</v>
      </c>
      <c r="I571" t="s">
        <v>428</v>
      </c>
      <c r="O571"/>
      <c r="AE571" t="str">
        <f>IFERROR(VLOOKUP(#REF!,[2]Sheet2!#REF!,2,0),"")</f>
        <v/>
      </c>
      <c r="AG571" t="s">
        <v>1799</v>
      </c>
      <c r="AI571" t="s">
        <v>1799</v>
      </c>
      <c r="AL571" t="str">
        <f>IFERROR(VLOOKUP(A571,[2]Sheet2!A$2:C$3613,2,0),"")</f>
        <v>م</v>
      </c>
      <c r="AN571" t="s">
        <v>1712</v>
      </c>
      <c r="AO571" t="s">
        <v>1712</v>
      </c>
      <c r="AP571">
        <v>0</v>
      </c>
      <c r="AQ571" t="e">
        <f>VLOOKUP(A571,[1]Sheet1!$C$4:$G$51,1,0)</f>
        <v>#N/A</v>
      </c>
      <c r="AR571" t="e">
        <f>VLOOKUP(A571,[1]Sheet1!$C$4:$H$51,1,0)</f>
        <v>#N/A</v>
      </c>
    </row>
    <row r="572" spans="1:44" x14ac:dyDescent="0.2">
      <c r="A572">
        <v>121966</v>
      </c>
      <c r="B572" t="s">
        <v>1063</v>
      </c>
      <c r="C572" t="s">
        <v>99</v>
      </c>
      <c r="D572" t="s">
        <v>219</v>
      </c>
      <c r="E572" t="s">
        <v>343</v>
      </c>
      <c r="F572" s="230">
        <v>35919</v>
      </c>
      <c r="G572" t="s">
        <v>1678</v>
      </c>
      <c r="H572" t="s">
        <v>344</v>
      </c>
      <c r="I572" t="s">
        <v>428</v>
      </c>
      <c r="K572" t="s">
        <v>326</v>
      </c>
      <c r="L572">
        <v>2016</v>
      </c>
      <c r="M572" t="s">
        <v>327</v>
      </c>
      <c r="N572" t="s">
        <v>327</v>
      </c>
      <c r="O572"/>
      <c r="AI572">
        <v>0</v>
      </c>
      <c r="AO572" t="s">
        <v>1712</v>
      </c>
      <c r="AP572">
        <v>0</v>
      </c>
      <c r="AQ572" t="e">
        <f>VLOOKUP(A572,[1]Sheet1!$C$4:$G$51,1,0)</f>
        <v>#N/A</v>
      </c>
      <c r="AR572" t="e">
        <f>VLOOKUP(A572,[1]Sheet1!$C$4:$H$51,1,0)</f>
        <v>#N/A</v>
      </c>
    </row>
    <row r="573" spans="1:44" x14ac:dyDescent="0.2">
      <c r="A573">
        <v>121980</v>
      </c>
      <c r="B573" t="s">
        <v>1062</v>
      </c>
      <c r="C573" t="s">
        <v>112</v>
      </c>
      <c r="D573" t="s">
        <v>225</v>
      </c>
      <c r="E573" t="s">
        <v>343</v>
      </c>
      <c r="F573" s="261">
        <v>0</v>
      </c>
      <c r="G573" t="s">
        <v>1679</v>
      </c>
      <c r="H573" t="s">
        <v>344</v>
      </c>
      <c r="I573" t="s">
        <v>431</v>
      </c>
      <c r="K573" t="s">
        <v>345</v>
      </c>
      <c r="L573">
        <v>2011</v>
      </c>
      <c r="M573" t="s">
        <v>325</v>
      </c>
      <c r="O573"/>
      <c r="AG573" t="s">
        <v>1799</v>
      </c>
      <c r="AI573" t="s">
        <v>1799</v>
      </c>
      <c r="AP573">
        <v>0</v>
      </c>
      <c r="AQ573" t="e">
        <f>VLOOKUP(A573,[1]Sheet1!$C$4:$G$51,1,0)</f>
        <v>#N/A</v>
      </c>
      <c r="AR573" t="e">
        <f>VLOOKUP(A573,[1]Sheet1!$C$4:$H$51,1,0)</f>
        <v>#N/A</v>
      </c>
    </row>
    <row r="574" spans="1:44" x14ac:dyDescent="0.2">
      <c r="A574">
        <v>121998</v>
      </c>
      <c r="B574" t="s">
        <v>1060</v>
      </c>
      <c r="C574" t="s">
        <v>83</v>
      </c>
      <c r="D574" t="s">
        <v>1061</v>
      </c>
      <c r="E574" t="s">
        <v>342</v>
      </c>
      <c r="F574" s="230">
        <v>35756</v>
      </c>
      <c r="G574" t="s">
        <v>1680</v>
      </c>
      <c r="H574" t="s">
        <v>344</v>
      </c>
      <c r="I574" t="s">
        <v>428</v>
      </c>
      <c r="K574" t="s">
        <v>326</v>
      </c>
      <c r="L574">
        <v>2015</v>
      </c>
      <c r="M574" t="s">
        <v>566</v>
      </c>
      <c r="N574" t="s">
        <v>337</v>
      </c>
      <c r="O574"/>
      <c r="AG574" t="s">
        <v>1718</v>
      </c>
      <c r="AI574" t="s">
        <v>1718</v>
      </c>
      <c r="AP574">
        <v>0</v>
      </c>
      <c r="AQ574" t="e">
        <f>VLOOKUP(A574,[1]Sheet1!$C$4:$G$51,1,0)</f>
        <v>#N/A</v>
      </c>
      <c r="AR574" t="e">
        <f>VLOOKUP(A574,[1]Sheet1!$C$4:$H$51,1,0)</f>
        <v>#N/A</v>
      </c>
    </row>
    <row r="575" spans="1:44" x14ac:dyDescent="0.2">
      <c r="A575">
        <v>122002</v>
      </c>
      <c r="B575" t="s">
        <v>1058</v>
      </c>
      <c r="C575" t="s">
        <v>66</v>
      </c>
      <c r="D575" t="s">
        <v>1059</v>
      </c>
      <c r="E575" t="s">
        <v>1284</v>
      </c>
      <c r="F575" s="230">
        <v>34700</v>
      </c>
      <c r="G575" t="s">
        <v>325</v>
      </c>
      <c r="H575" t="s">
        <v>344</v>
      </c>
      <c r="I575" t="s">
        <v>428</v>
      </c>
      <c r="K575" t="s">
        <v>1567</v>
      </c>
      <c r="L575">
        <v>2012</v>
      </c>
      <c r="M575" t="s">
        <v>325</v>
      </c>
      <c r="N575" t="s">
        <v>325</v>
      </c>
      <c r="O575">
        <v>157</v>
      </c>
      <c r="P575" s="230">
        <v>45729</v>
      </c>
      <c r="Q575">
        <v>85000</v>
      </c>
      <c r="AI575">
        <v>0</v>
      </c>
      <c r="AP575">
        <v>0</v>
      </c>
      <c r="AQ575" t="e">
        <f>VLOOKUP(A575,[1]Sheet1!$C$4:$G$51,1,0)</f>
        <v>#N/A</v>
      </c>
      <c r="AR575" t="e">
        <f>VLOOKUP(A575,[1]Sheet1!$C$4:$H$51,1,0)</f>
        <v>#N/A</v>
      </c>
    </row>
    <row r="576" spans="1:44" x14ac:dyDescent="0.2">
      <c r="A576">
        <v>122029</v>
      </c>
      <c r="B576" t="s">
        <v>1056</v>
      </c>
      <c r="C576" t="s">
        <v>532</v>
      </c>
      <c r="D576" t="s">
        <v>242</v>
      </c>
      <c r="I576" t="s">
        <v>428</v>
      </c>
      <c r="O576"/>
      <c r="AE576" t="str">
        <f>IFERROR(VLOOKUP(#REF!,[2]Sheet2!#REF!,2,0),"")</f>
        <v/>
      </c>
      <c r="AG576" t="s">
        <v>1719</v>
      </c>
      <c r="AI576" t="s">
        <v>1719</v>
      </c>
      <c r="AL576" t="str">
        <f>IFERROR(VLOOKUP(A576,[2]Sheet2!A$2:C$3613,2,0),"")</f>
        <v>م</v>
      </c>
      <c r="AN576" t="s">
        <v>1712</v>
      </c>
      <c r="AO576" t="s">
        <v>1712</v>
      </c>
      <c r="AP576">
        <v>0</v>
      </c>
      <c r="AQ576" t="e">
        <f>VLOOKUP(A576,[1]Sheet1!$C$4:$G$51,1,0)</f>
        <v>#N/A</v>
      </c>
      <c r="AR576" t="e">
        <f>VLOOKUP(A576,[1]Sheet1!$C$4:$H$51,1,0)</f>
        <v>#N/A</v>
      </c>
    </row>
    <row r="577" spans="1:44" x14ac:dyDescent="0.2">
      <c r="A577">
        <v>122036</v>
      </c>
      <c r="B577" t="s">
        <v>1055</v>
      </c>
      <c r="C577" t="s">
        <v>450</v>
      </c>
      <c r="D577" t="s">
        <v>261</v>
      </c>
      <c r="E577" t="s">
        <v>343</v>
      </c>
      <c r="F577" s="230">
        <v>33473</v>
      </c>
      <c r="G577" t="s">
        <v>325</v>
      </c>
      <c r="H577" t="s">
        <v>344</v>
      </c>
      <c r="I577" t="s">
        <v>428</v>
      </c>
      <c r="K577" t="s">
        <v>345</v>
      </c>
      <c r="L577">
        <v>2010</v>
      </c>
      <c r="M577" t="s">
        <v>325</v>
      </c>
      <c r="O577"/>
      <c r="AI577" t="s">
        <v>2329</v>
      </c>
      <c r="AM577" t="str">
        <f>IFERROR(VLOOKUP(A578,[2]Sheet2!A$2:C$3613,3,0),"")</f>
        <v/>
      </c>
      <c r="AN577" t="s">
        <v>1712</v>
      </c>
      <c r="AO577" t="s">
        <v>1712</v>
      </c>
      <c r="AP577">
        <v>0</v>
      </c>
      <c r="AQ577" t="e">
        <f>VLOOKUP(A577,[1]Sheet1!$C$4:$G$51,1,0)</f>
        <v>#N/A</v>
      </c>
      <c r="AR577" t="e">
        <f>VLOOKUP(A577,[1]Sheet1!$C$4:$H$51,1,0)</f>
        <v>#N/A</v>
      </c>
    </row>
    <row r="578" spans="1:44" ht="18" x14ac:dyDescent="0.2">
      <c r="A578" s="278">
        <v>122047</v>
      </c>
      <c r="B578" s="278" t="s">
        <v>2321</v>
      </c>
      <c r="C578" s="278" t="s">
        <v>73</v>
      </c>
      <c r="D578" s="278" t="s">
        <v>2322</v>
      </c>
      <c r="E578" s="278"/>
      <c r="F578" s="278"/>
      <c r="G578" s="270"/>
      <c r="H578" s="270"/>
      <c r="I578" t="s">
        <v>428</v>
      </c>
      <c r="O578"/>
      <c r="AI578" t="s">
        <v>1717</v>
      </c>
      <c r="AO578" t="s">
        <v>1712</v>
      </c>
      <c r="AP578">
        <v>0</v>
      </c>
      <c r="AQ578" t="e">
        <f>VLOOKUP(A578,[1]Sheet1!$C$4:$G$51,1,0)</f>
        <v>#N/A</v>
      </c>
      <c r="AR578" t="e">
        <f>VLOOKUP(A578,[1]Sheet1!$C$4:$H$51,1,0)</f>
        <v>#N/A</v>
      </c>
    </row>
    <row r="579" spans="1:44" x14ac:dyDescent="0.2">
      <c r="A579">
        <v>122060</v>
      </c>
      <c r="B579" t="s">
        <v>1053</v>
      </c>
      <c r="C579" t="s">
        <v>452</v>
      </c>
      <c r="D579" t="s">
        <v>1054</v>
      </c>
      <c r="I579" t="s">
        <v>428</v>
      </c>
      <c r="O579"/>
      <c r="AI579">
        <v>0</v>
      </c>
      <c r="AO579" t="s">
        <v>1712</v>
      </c>
      <c r="AP579">
        <v>0</v>
      </c>
      <c r="AQ579" t="e">
        <f>VLOOKUP(A579,[1]Sheet1!$C$4:$G$51,1,0)</f>
        <v>#N/A</v>
      </c>
      <c r="AR579" t="e">
        <f>VLOOKUP(A579,[1]Sheet1!$C$4:$H$51,1,0)</f>
        <v>#N/A</v>
      </c>
    </row>
    <row r="580" spans="1:44" x14ac:dyDescent="0.2">
      <c r="A580">
        <v>122085</v>
      </c>
      <c r="B580" t="s">
        <v>1052</v>
      </c>
      <c r="C580" t="s">
        <v>729</v>
      </c>
      <c r="D580" t="s">
        <v>216</v>
      </c>
      <c r="I580" t="s">
        <v>428</v>
      </c>
      <c r="O580"/>
      <c r="AI580">
        <v>0</v>
      </c>
      <c r="AO580" t="s">
        <v>1712</v>
      </c>
      <c r="AP580">
        <v>0</v>
      </c>
      <c r="AQ580" t="e">
        <f>VLOOKUP(A580,[1]Sheet1!$C$4:$G$51,1,0)</f>
        <v>#N/A</v>
      </c>
      <c r="AR580" t="e">
        <f>VLOOKUP(A580,[1]Sheet1!$C$4:$H$51,1,0)</f>
        <v>#N/A</v>
      </c>
    </row>
    <row r="581" spans="1:44" ht="18" x14ac:dyDescent="0.2">
      <c r="A581" s="270">
        <v>122088</v>
      </c>
      <c r="B581" s="270" t="s">
        <v>1983</v>
      </c>
      <c r="C581" s="270" t="s">
        <v>101</v>
      </c>
      <c r="D581" s="270" t="s">
        <v>225</v>
      </c>
      <c r="E581" s="270"/>
      <c r="F581" s="278"/>
      <c r="G581" s="270"/>
      <c r="H581" s="270"/>
      <c r="I581" t="s">
        <v>2335</v>
      </c>
      <c r="O581"/>
      <c r="AI581" t="s">
        <v>2335</v>
      </c>
      <c r="AO581" t="s">
        <v>1712</v>
      </c>
      <c r="AP581" t="s">
        <v>2332</v>
      </c>
      <c r="AQ581" t="e">
        <f>VLOOKUP(A581,[1]Sheet1!$C$4:$G$51,1,0)</f>
        <v>#N/A</v>
      </c>
      <c r="AR581" t="e">
        <f>VLOOKUP(A581,[1]Sheet1!$C$4:$H$51,1,0)</f>
        <v>#N/A</v>
      </c>
    </row>
    <row r="582" spans="1:44" x14ac:dyDescent="0.2">
      <c r="A582">
        <v>122091</v>
      </c>
      <c r="B582" t="s">
        <v>1051</v>
      </c>
      <c r="C582" t="s">
        <v>535</v>
      </c>
      <c r="D582" t="s">
        <v>219</v>
      </c>
      <c r="E582" t="s">
        <v>343</v>
      </c>
      <c r="F582" s="230">
        <v>29320</v>
      </c>
      <c r="G582" t="s">
        <v>325</v>
      </c>
      <c r="H582" t="s">
        <v>344</v>
      </c>
      <c r="I582" t="s">
        <v>428</v>
      </c>
      <c r="K582" t="s">
        <v>345</v>
      </c>
      <c r="L582">
        <v>2008</v>
      </c>
      <c r="M582" t="s">
        <v>325</v>
      </c>
      <c r="N582" t="s">
        <v>325</v>
      </c>
      <c r="O582"/>
      <c r="AI582">
        <v>0</v>
      </c>
      <c r="AP582">
        <v>0</v>
      </c>
      <c r="AQ582" t="e">
        <f>VLOOKUP(A582,[1]Sheet1!$C$4:$G$51,1,0)</f>
        <v>#N/A</v>
      </c>
      <c r="AR582" t="e">
        <f>VLOOKUP(A582,[1]Sheet1!$C$4:$H$51,1,0)</f>
        <v>#N/A</v>
      </c>
    </row>
    <row r="583" spans="1:44" x14ac:dyDescent="0.2">
      <c r="A583">
        <v>122099</v>
      </c>
      <c r="B583" t="s">
        <v>1050</v>
      </c>
      <c r="C583" t="s">
        <v>529</v>
      </c>
      <c r="D583" t="s">
        <v>287</v>
      </c>
      <c r="I583" t="s">
        <v>428</v>
      </c>
      <c r="O583"/>
      <c r="AG583" t="s">
        <v>1799</v>
      </c>
      <c r="AI583" t="s">
        <v>1799</v>
      </c>
      <c r="AO583" t="s">
        <v>1712</v>
      </c>
      <c r="AP583">
        <v>0</v>
      </c>
      <c r="AQ583" t="e">
        <f>VLOOKUP(A583,[1]Sheet1!$C$4:$G$51,1,0)</f>
        <v>#N/A</v>
      </c>
      <c r="AR583" t="e">
        <f>VLOOKUP(A583,[1]Sheet1!$C$4:$H$51,1,0)</f>
        <v>#N/A</v>
      </c>
    </row>
    <row r="584" spans="1:44" x14ac:dyDescent="0.2">
      <c r="A584">
        <v>122102</v>
      </c>
      <c r="B584" t="s">
        <v>1048</v>
      </c>
      <c r="C584" t="s">
        <v>102</v>
      </c>
      <c r="D584" t="s">
        <v>1049</v>
      </c>
      <c r="E584" t="s">
        <v>1284</v>
      </c>
      <c r="F584" s="230">
        <v>35769</v>
      </c>
      <c r="G584" t="s">
        <v>325</v>
      </c>
      <c r="H584" t="s">
        <v>344</v>
      </c>
      <c r="I584" t="s">
        <v>428</v>
      </c>
      <c r="K584" t="s">
        <v>326</v>
      </c>
      <c r="L584">
        <v>2012</v>
      </c>
      <c r="M584" t="s">
        <v>325</v>
      </c>
      <c r="N584" t="s">
        <v>337</v>
      </c>
      <c r="O584"/>
      <c r="AI584">
        <v>0</v>
      </c>
      <c r="AP584">
        <v>0</v>
      </c>
      <c r="AQ584" t="e">
        <f>VLOOKUP(A584,[1]Sheet1!$C$4:$G$51,1,0)</f>
        <v>#N/A</v>
      </c>
      <c r="AR584" t="e">
        <f>VLOOKUP(A584,[1]Sheet1!$C$4:$H$51,1,0)</f>
        <v>#N/A</v>
      </c>
    </row>
    <row r="585" spans="1:44" x14ac:dyDescent="0.2">
      <c r="A585">
        <v>122111</v>
      </c>
      <c r="B585" t="s">
        <v>482</v>
      </c>
      <c r="C585" t="s">
        <v>134</v>
      </c>
      <c r="D585" t="s">
        <v>1047</v>
      </c>
      <c r="I585" t="s">
        <v>428</v>
      </c>
      <c r="O585"/>
      <c r="AI585">
        <v>0</v>
      </c>
      <c r="AO585" t="s">
        <v>1712</v>
      </c>
      <c r="AP585">
        <v>0</v>
      </c>
      <c r="AQ585" t="e">
        <f>VLOOKUP(A585,[1]Sheet1!$C$4:$G$51,1,0)</f>
        <v>#N/A</v>
      </c>
      <c r="AR585" t="e">
        <f>VLOOKUP(A585,[1]Sheet1!$C$4:$H$51,1,0)</f>
        <v>#N/A</v>
      </c>
    </row>
    <row r="586" spans="1:44" x14ac:dyDescent="0.2">
      <c r="A586">
        <v>122112</v>
      </c>
      <c r="B586" t="s">
        <v>1046</v>
      </c>
      <c r="C586" t="s">
        <v>124</v>
      </c>
      <c r="D586" t="s">
        <v>225</v>
      </c>
      <c r="I586" t="s">
        <v>428</v>
      </c>
      <c r="O586"/>
      <c r="AG586" t="s">
        <v>1718</v>
      </c>
      <c r="AI586" t="s">
        <v>1718</v>
      </c>
      <c r="AO586" t="s">
        <v>1712</v>
      </c>
      <c r="AP586">
        <v>0</v>
      </c>
      <c r="AQ586" t="e">
        <f>VLOOKUP(A586,[1]Sheet1!$C$4:$G$51,1,0)</f>
        <v>#N/A</v>
      </c>
      <c r="AR586" t="e">
        <f>VLOOKUP(A586,[1]Sheet1!$C$4:$H$51,1,0)</f>
        <v>#N/A</v>
      </c>
    </row>
    <row r="587" spans="1:44" ht="18" x14ac:dyDescent="0.2">
      <c r="A587" s="270">
        <v>122116</v>
      </c>
      <c r="B587" s="270" t="s">
        <v>1984</v>
      </c>
      <c r="C587" s="270" t="s">
        <v>638</v>
      </c>
      <c r="D587" s="270" t="s">
        <v>491</v>
      </c>
      <c r="E587" s="270"/>
      <c r="F587" s="278"/>
      <c r="G587" s="270"/>
      <c r="H587" s="270"/>
      <c r="I587" t="s">
        <v>2335</v>
      </c>
      <c r="O587"/>
      <c r="AI587" t="s">
        <v>2335</v>
      </c>
      <c r="AO587" t="s">
        <v>1712</v>
      </c>
      <c r="AP587" t="s">
        <v>2332</v>
      </c>
      <c r="AQ587" t="e">
        <f>VLOOKUP(A587,[1]Sheet1!$C$4:$G$51,1,0)</f>
        <v>#N/A</v>
      </c>
      <c r="AR587" t="e">
        <f>VLOOKUP(A587,[1]Sheet1!$C$4:$H$51,1,0)</f>
        <v>#N/A</v>
      </c>
    </row>
    <row r="588" spans="1:44" x14ac:dyDescent="0.2">
      <c r="A588">
        <v>122125</v>
      </c>
      <c r="B588" t="s">
        <v>1045</v>
      </c>
      <c r="C588" t="s">
        <v>489</v>
      </c>
      <c r="D588" t="s">
        <v>294</v>
      </c>
      <c r="E588" t="s">
        <v>343</v>
      </c>
      <c r="F588" s="230">
        <v>35295</v>
      </c>
      <c r="G588" t="s">
        <v>325</v>
      </c>
      <c r="H588" t="s">
        <v>344</v>
      </c>
      <c r="I588" t="s">
        <v>428</v>
      </c>
      <c r="K588" t="s">
        <v>326</v>
      </c>
      <c r="L588">
        <v>2016</v>
      </c>
      <c r="M588" t="s">
        <v>325</v>
      </c>
      <c r="N588" t="s">
        <v>327</v>
      </c>
      <c r="O588"/>
      <c r="AI588">
        <v>0</v>
      </c>
      <c r="AO588" t="s">
        <v>1712</v>
      </c>
      <c r="AP588">
        <v>0</v>
      </c>
      <c r="AQ588" t="e">
        <f>VLOOKUP(A588,[1]Sheet1!$C$4:$G$51,1,0)</f>
        <v>#N/A</v>
      </c>
      <c r="AR588" t="e">
        <f>VLOOKUP(A588,[1]Sheet1!$C$4:$H$51,1,0)</f>
        <v>#N/A</v>
      </c>
    </row>
    <row r="589" spans="1:44" x14ac:dyDescent="0.2">
      <c r="A589">
        <v>122128</v>
      </c>
      <c r="B589" t="s">
        <v>738</v>
      </c>
      <c r="C589" t="s">
        <v>675</v>
      </c>
      <c r="D589" t="s">
        <v>444</v>
      </c>
      <c r="E589" t="s">
        <v>343</v>
      </c>
      <c r="F589" s="230">
        <v>35337</v>
      </c>
      <c r="G589" t="s">
        <v>336</v>
      </c>
      <c r="H589" t="s">
        <v>344</v>
      </c>
      <c r="I589" t="s">
        <v>428</v>
      </c>
      <c r="K589" t="s">
        <v>345</v>
      </c>
      <c r="L589">
        <v>2014</v>
      </c>
      <c r="M589" t="s">
        <v>336</v>
      </c>
      <c r="N589" t="s">
        <v>336</v>
      </c>
      <c r="O589"/>
      <c r="AI589">
        <v>0</v>
      </c>
      <c r="AP589">
        <v>0</v>
      </c>
      <c r="AQ589" t="e">
        <f>VLOOKUP(A589,[1]Sheet1!$C$4:$G$51,1,0)</f>
        <v>#N/A</v>
      </c>
      <c r="AR589" t="e">
        <f>VLOOKUP(A589,[1]Sheet1!$C$4:$H$51,1,0)</f>
        <v>#N/A</v>
      </c>
    </row>
    <row r="590" spans="1:44" x14ac:dyDescent="0.2">
      <c r="A590">
        <v>122136</v>
      </c>
      <c r="B590" t="s">
        <v>1044</v>
      </c>
      <c r="C590" t="s">
        <v>102</v>
      </c>
      <c r="D590" t="s">
        <v>308</v>
      </c>
      <c r="I590" t="s">
        <v>428</v>
      </c>
      <c r="O590"/>
      <c r="AG590" t="s">
        <v>1719</v>
      </c>
      <c r="AI590" t="s">
        <v>1719</v>
      </c>
      <c r="AO590" t="s">
        <v>1712</v>
      </c>
      <c r="AP590">
        <v>0</v>
      </c>
      <c r="AQ590" t="e">
        <f>VLOOKUP(A590,[1]Sheet1!$C$4:$G$51,1,0)</f>
        <v>#N/A</v>
      </c>
      <c r="AR590" t="e">
        <f>VLOOKUP(A590,[1]Sheet1!$C$4:$H$51,1,0)</f>
        <v>#N/A</v>
      </c>
    </row>
    <row r="591" spans="1:44" x14ac:dyDescent="0.2">
      <c r="A591">
        <v>122159</v>
      </c>
      <c r="B591" t="s">
        <v>1043</v>
      </c>
      <c r="C591" t="s">
        <v>115</v>
      </c>
      <c r="D591" t="s">
        <v>279</v>
      </c>
      <c r="I591" t="s">
        <v>428</v>
      </c>
      <c r="O591"/>
      <c r="AI591">
        <v>0</v>
      </c>
      <c r="AP591">
        <v>0</v>
      </c>
      <c r="AQ591" t="e">
        <f>VLOOKUP(A591,[1]Sheet1!$C$4:$G$51,1,0)</f>
        <v>#N/A</v>
      </c>
      <c r="AR591" t="e">
        <f>VLOOKUP(A591,[1]Sheet1!$C$4:$H$51,1,0)</f>
        <v>#N/A</v>
      </c>
    </row>
    <row r="592" spans="1:44" x14ac:dyDescent="0.2">
      <c r="A592">
        <v>122189</v>
      </c>
      <c r="B592" t="s">
        <v>1500</v>
      </c>
      <c r="C592" t="s">
        <v>387</v>
      </c>
      <c r="D592" t="s">
        <v>737</v>
      </c>
      <c r="E592" t="s">
        <v>342</v>
      </c>
      <c r="F592" s="230">
        <v>35296</v>
      </c>
      <c r="G592" t="s">
        <v>325</v>
      </c>
      <c r="H592" t="s">
        <v>344</v>
      </c>
      <c r="I592" t="s">
        <v>428</v>
      </c>
      <c r="K592" t="s">
        <v>326</v>
      </c>
      <c r="L592">
        <v>2015</v>
      </c>
      <c r="M592" t="s">
        <v>325</v>
      </c>
      <c r="N592" t="s">
        <v>325</v>
      </c>
      <c r="O592"/>
      <c r="AI592" t="s">
        <v>2329</v>
      </c>
      <c r="AP592">
        <v>0</v>
      </c>
      <c r="AQ592" t="e">
        <f>VLOOKUP(A592,[1]Sheet1!$C$4:$G$51,1,0)</f>
        <v>#N/A</v>
      </c>
      <c r="AR592" t="e">
        <f>VLOOKUP(A592,[1]Sheet1!$C$4:$H$51,1,0)</f>
        <v>#N/A</v>
      </c>
    </row>
    <row r="593" spans="1:44" x14ac:dyDescent="0.2">
      <c r="A593">
        <v>122206</v>
      </c>
      <c r="B593" t="s">
        <v>1504</v>
      </c>
      <c r="C593" t="s">
        <v>720</v>
      </c>
      <c r="D593" t="s">
        <v>273</v>
      </c>
      <c r="I593" t="s">
        <v>428</v>
      </c>
      <c r="O593"/>
      <c r="AG593" t="s">
        <v>1799</v>
      </c>
      <c r="AI593" t="s">
        <v>1799</v>
      </c>
      <c r="AO593" t="s">
        <v>1712</v>
      </c>
      <c r="AP593">
        <v>0</v>
      </c>
      <c r="AQ593" t="e">
        <f>VLOOKUP(A593,[1]Sheet1!$C$4:$G$51,1,0)</f>
        <v>#N/A</v>
      </c>
      <c r="AR593" t="e">
        <f>VLOOKUP(A593,[1]Sheet1!$C$4:$H$51,1,0)</f>
        <v>#N/A</v>
      </c>
    </row>
    <row r="594" spans="1:44" x14ac:dyDescent="0.2">
      <c r="A594">
        <v>122225</v>
      </c>
      <c r="B594" t="s">
        <v>1042</v>
      </c>
      <c r="C594" t="s">
        <v>132</v>
      </c>
      <c r="D594" t="s">
        <v>296</v>
      </c>
      <c r="E594" t="s">
        <v>1284</v>
      </c>
      <c r="F594" s="230">
        <v>34955</v>
      </c>
      <c r="G594" t="s">
        <v>325</v>
      </c>
      <c r="H594" t="s">
        <v>603</v>
      </c>
      <c r="I594" t="s">
        <v>428</v>
      </c>
      <c r="K594" t="s">
        <v>1567</v>
      </c>
      <c r="L594">
        <v>2013</v>
      </c>
      <c r="M594" t="s">
        <v>325</v>
      </c>
      <c r="N594" t="s">
        <v>600</v>
      </c>
      <c r="O594"/>
      <c r="AI594">
        <v>0</v>
      </c>
      <c r="AP594">
        <v>0</v>
      </c>
      <c r="AQ594" t="e">
        <f>VLOOKUP(A594,[1]Sheet1!$C$4:$G$51,1,0)</f>
        <v>#N/A</v>
      </c>
      <c r="AR594" t="e">
        <f>VLOOKUP(A594,[1]Sheet1!$C$4:$H$51,1,0)</f>
        <v>#N/A</v>
      </c>
    </row>
    <row r="595" spans="1:44" x14ac:dyDescent="0.2">
      <c r="A595">
        <v>122249</v>
      </c>
      <c r="B595" t="s">
        <v>1517</v>
      </c>
      <c r="C595" t="s">
        <v>134</v>
      </c>
      <c r="D595" t="s">
        <v>245</v>
      </c>
      <c r="I595" t="s">
        <v>428</v>
      </c>
      <c r="O595"/>
      <c r="AE595" t="str">
        <f>IFERROR(VLOOKUP(#REF!,[2]Sheet2!#REF!,2,0),"")</f>
        <v/>
      </c>
      <c r="AG595" t="s">
        <v>1799</v>
      </c>
      <c r="AI595" t="s">
        <v>1799</v>
      </c>
      <c r="AL595" t="str">
        <f>IFERROR(VLOOKUP(A595,[2]Sheet2!A$2:C$3613,2,0),"")</f>
        <v>م</v>
      </c>
      <c r="AN595" t="s">
        <v>1712</v>
      </c>
      <c r="AO595" t="s">
        <v>1712</v>
      </c>
      <c r="AP595">
        <v>0</v>
      </c>
      <c r="AQ595" t="e">
        <f>VLOOKUP(A595,[1]Sheet1!$C$4:$G$51,1,0)</f>
        <v>#N/A</v>
      </c>
      <c r="AR595" t="e">
        <f>VLOOKUP(A595,[1]Sheet1!$C$4:$H$51,1,0)</f>
        <v>#N/A</v>
      </c>
    </row>
    <row r="596" spans="1:44" x14ac:dyDescent="0.2">
      <c r="A596">
        <v>122250</v>
      </c>
      <c r="B596" t="s">
        <v>1041</v>
      </c>
      <c r="C596" t="s">
        <v>661</v>
      </c>
      <c r="D596" t="s">
        <v>211</v>
      </c>
      <c r="E596" t="s">
        <v>343</v>
      </c>
      <c r="F596" s="230">
        <v>34342</v>
      </c>
      <c r="G596" t="s">
        <v>325</v>
      </c>
      <c r="H596" t="s">
        <v>344</v>
      </c>
      <c r="I596" t="s">
        <v>428</v>
      </c>
      <c r="K596" t="s">
        <v>326</v>
      </c>
      <c r="L596">
        <v>2012</v>
      </c>
      <c r="M596" t="s">
        <v>325</v>
      </c>
      <c r="N596" t="s">
        <v>336</v>
      </c>
      <c r="O596"/>
      <c r="AI596">
        <v>0</v>
      </c>
      <c r="AP596">
        <v>0</v>
      </c>
      <c r="AQ596" t="e">
        <f>VLOOKUP(A596,[1]Sheet1!$C$4:$G$51,1,0)</f>
        <v>#N/A</v>
      </c>
      <c r="AR596" t="e">
        <f>VLOOKUP(A596,[1]Sheet1!$C$4:$H$51,1,0)</f>
        <v>#N/A</v>
      </c>
    </row>
    <row r="597" spans="1:44" ht="18" x14ac:dyDescent="0.25">
      <c r="A597" s="278">
        <v>122297</v>
      </c>
      <c r="B597" s="278" t="s">
        <v>2039</v>
      </c>
      <c r="C597" s="278" t="s">
        <v>574</v>
      </c>
      <c r="D597" s="278" t="s">
        <v>2036</v>
      </c>
      <c r="E597" s="278"/>
      <c r="F597" s="278"/>
      <c r="G597" s="270"/>
      <c r="H597" s="270"/>
      <c r="I597" t="s">
        <v>428</v>
      </c>
      <c r="J597" s="280"/>
      <c r="K597" s="281"/>
      <c r="L597" s="280"/>
      <c r="N597" s="285"/>
      <c r="O597"/>
      <c r="AC597" s="280"/>
      <c r="AI597" t="s">
        <v>2040</v>
      </c>
      <c r="AP597">
        <v>0</v>
      </c>
      <c r="AQ597" t="e">
        <f>VLOOKUP(A597,[1]Sheet1!$C$4:$G$51,1,0)</f>
        <v>#N/A</v>
      </c>
      <c r="AR597" t="e">
        <f>VLOOKUP(A597,[1]Sheet1!$C$4:$H$51,1,0)</f>
        <v>#N/A</v>
      </c>
    </row>
    <row r="598" spans="1:44" x14ac:dyDescent="0.2">
      <c r="A598">
        <v>122324</v>
      </c>
      <c r="B598" t="s">
        <v>1039</v>
      </c>
      <c r="C598" t="s">
        <v>93</v>
      </c>
      <c r="D598" t="s">
        <v>1040</v>
      </c>
      <c r="I598" t="s">
        <v>428</v>
      </c>
      <c r="O598"/>
      <c r="AI598" t="s">
        <v>2329</v>
      </c>
      <c r="AO598" t="s">
        <v>1712</v>
      </c>
      <c r="AP598">
        <v>0</v>
      </c>
      <c r="AQ598" t="e">
        <f>VLOOKUP(A598,[1]Sheet1!$C$4:$G$51,1,0)</f>
        <v>#N/A</v>
      </c>
      <c r="AR598" t="e">
        <f>VLOOKUP(A598,[1]Sheet1!$C$4:$H$51,1,0)</f>
        <v>#N/A</v>
      </c>
    </row>
    <row r="599" spans="1:44" ht="18" x14ac:dyDescent="0.2">
      <c r="A599" s="278">
        <v>122379</v>
      </c>
      <c r="B599" s="278" t="s">
        <v>2198</v>
      </c>
      <c r="C599" s="278" t="s">
        <v>145</v>
      </c>
      <c r="D599" s="278" t="s">
        <v>702</v>
      </c>
      <c r="E599" s="278"/>
      <c r="F599" s="278"/>
      <c r="G599" s="270"/>
      <c r="H599" s="270"/>
      <c r="I599" t="s">
        <v>428</v>
      </c>
      <c r="O599"/>
      <c r="AI599" t="s">
        <v>1715</v>
      </c>
      <c r="AO599" t="s">
        <v>1712</v>
      </c>
      <c r="AP599">
        <v>0</v>
      </c>
      <c r="AQ599" t="e">
        <f>VLOOKUP(A599,[1]Sheet1!$C$4:$G$51,1,0)</f>
        <v>#N/A</v>
      </c>
      <c r="AR599" t="e">
        <f>VLOOKUP(A599,[1]Sheet1!$C$4:$H$51,1,0)</f>
        <v>#N/A</v>
      </c>
    </row>
    <row r="600" spans="1:44" x14ac:dyDescent="0.2">
      <c r="A600">
        <v>122380</v>
      </c>
      <c r="B600" t="s">
        <v>1038</v>
      </c>
      <c r="C600" t="s">
        <v>64</v>
      </c>
      <c r="D600" t="s">
        <v>401</v>
      </c>
      <c r="E600" t="s">
        <v>343</v>
      </c>
      <c r="F600" s="230">
        <v>33861</v>
      </c>
      <c r="G600" t="s">
        <v>336</v>
      </c>
      <c r="H600" t="s">
        <v>344</v>
      </c>
      <c r="I600" t="s">
        <v>428</v>
      </c>
      <c r="K600" t="s">
        <v>345</v>
      </c>
      <c r="L600">
        <v>2010</v>
      </c>
      <c r="M600" t="s">
        <v>336</v>
      </c>
      <c r="N600" t="s">
        <v>336</v>
      </c>
      <c r="O600"/>
      <c r="AI600" t="s">
        <v>2329</v>
      </c>
      <c r="AP600">
        <v>0</v>
      </c>
      <c r="AQ600" t="e">
        <f>VLOOKUP(A600,[1]Sheet1!$C$4:$G$51,1,0)</f>
        <v>#N/A</v>
      </c>
      <c r="AR600" t="e">
        <f>VLOOKUP(A600,[1]Sheet1!$C$4:$H$51,1,0)</f>
        <v>#N/A</v>
      </c>
    </row>
    <row r="601" spans="1:44" x14ac:dyDescent="0.2">
      <c r="A601">
        <v>122390</v>
      </c>
      <c r="B601" t="s">
        <v>1037</v>
      </c>
      <c r="C601" t="s">
        <v>133</v>
      </c>
      <c r="D601" t="s">
        <v>215</v>
      </c>
      <c r="I601" t="s">
        <v>428</v>
      </c>
      <c r="O601"/>
      <c r="AE601" t="str">
        <f>IFERROR(VLOOKUP(#REF!,[2]Sheet2!#REF!,2,0),"")</f>
        <v/>
      </c>
      <c r="AI601">
        <v>0</v>
      </c>
      <c r="AL601" t="str">
        <f>IFERROR(VLOOKUP(A601,[2]Sheet2!A$2:C$3613,2,0),"")</f>
        <v>م</v>
      </c>
      <c r="AN601" t="s">
        <v>1712</v>
      </c>
      <c r="AO601" t="s">
        <v>1712</v>
      </c>
      <c r="AP601">
        <v>0</v>
      </c>
      <c r="AQ601" t="e">
        <f>VLOOKUP(A601,[1]Sheet1!$C$4:$G$51,1,0)</f>
        <v>#N/A</v>
      </c>
      <c r="AR601" t="e">
        <f>VLOOKUP(A601,[1]Sheet1!$C$4:$H$51,1,0)</f>
        <v>#N/A</v>
      </c>
    </row>
    <row r="602" spans="1:44" x14ac:dyDescent="0.2">
      <c r="A602">
        <v>122397</v>
      </c>
      <c r="B602" t="s">
        <v>1036</v>
      </c>
      <c r="C602" t="s">
        <v>68</v>
      </c>
      <c r="D602" t="s">
        <v>736</v>
      </c>
      <c r="I602" t="s">
        <v>428</v>
      </c>
      <c r="O602"/>
      <c r="AI602" t="s">
        <v>2329</v>
      </c>
      <c r="AO602" t="s">
        <v>1712</v>
      </c>
      <c r="AP602">
        <v>0</v>
      </c>
      <c r="AQ602" t="e">
        <f>VLOOKUP(A602,[1]Sheet1!$C$4:$G$51,1,0)</f>
        <v>#N/A</v>
      </c>
      <c r="AR602" t="e">
        <f>VLOOKUP(A602,[1]Sheet1!$C$4:$H$51,1,0)</f>
        <v>#N/A</v>
      </c>
    </row>
    <row r="603" spans="1:44" x14ac:dyDescent="0.2">
      <c r="A603">
        <v>122401</v>
      </c>
      <c r="B603" t="s">
        <v>1556</v>
      </c>
      <c r="C603" t="s">
        <v>69</v>
      </c>
      <c r="D603" t="s">
        <v>476</v>
      </c>
      <c r="I603" t="s">
        <v>428</v>
      </c>
      <c r="O603"/>
      <c r="AG603" t="s">
        <v>1718</v>
      </c>
      <c r="AI603" t="s">
        <v>1718</v>
      </c>
      <c r="AO603" t="s">
        <v>1712</v>
      </c>
      <c r="AP603">
        <v>0</v>
      </c>
      <c r="AQ603" t="e">
        <f>VLOOKUP(A603,[1]Sheet1!$C$4:$G$51,1,0)</f>
        <v>#N/A</v>
      </c>
      <c r="AR603" t="e">
        <f>VLOOKUP(A603,[1]Sheet1!$C$4:$H$51,1,0)</f>
        <v>#N/A</v>
      </c>
    </row>
    <row r="604" spans="1:44" x14ac:dyDescent="0.2">
      <c r="A604">
        <v>122408</v>
      </c>
      <c r="B604" t="s">
        <v>1035</v>
      </c>
      <c r="C604" t="s">
        <v>67</v>
      </c>
      <c r="D604" t="s">
        <v>235</v>
      </c>
      <c r="E604" t="s">
        <v>343</v>
      </c>
      <c r="F604" s="230">
        <v>34431</v>
      </c>
      <c r="G604" t="s">
        <v>325</v>
      </c>
      <c r="H604" t="s">
        <v>344</v>
      </c>
      <c r="I604" t="s">
        <v>428</v>
      </c>
      <c r="K604" t="s">
        <v>345</v>
      </c>
      <c r="L604">
        <v>2012</v>
      </c>
      <c r="M604" t="s">
        <v>327</v>
      </c>
      <c r="N604" t="s">
        <v>325</v>
      </c>
      <c r="O604"/>
      <c r="AI604">
        <v>0</v>
      </c>
      <c r="AO604" t="s">
        <v>1712</v>
      </c>
      <c r="AP604">
        <v>0</v>
      </c>
      <c r="AQ604" t="e">
        <f>VLOOKUP(A604,[1]Sheet1!$C$4:$G$51,1,0)</f>
        <v>#N/A</v>
      </c>
      <c r="AR604" t="e">
        <f>VLOOKUP(A604,[1]Sheet1!$C$4:$H$51,1,0)</f>
        <v>#N/A</v>
      </c>
    </row>
    <row r="605" spans="1:44" x14ac:dyDescent="0.2">
      <c r="A605">
        <v>122421</v>
      </c>
      <c r="B605" t="s">
        <v>1033</v>
      </c>
      <c r="C605" t="s">
        <v>139</v>
      </c>
      <c r="D605" t="s">
        <v>1034</v>
      </c>
      <c r="E605" t="s">
        <v>343</v>
      </c>
      <c r="F605" s="230">
        <v>33268</v>
      </c>
      <c r="G605" t="s">
        <v>1627</v>
      </c>
      <c r="H605" t="s">
        <v>347</v>
      </c>
      <c r="I605" t="s">
        <v>428</v>
      </c>
      <c r="K605" t="s">
        <v>345</v>
      </c>
      <c r="L605">
        <v>2012</v>
      </c>
      <c r="M605" t="s">
        <v>325</v>
      </c>
      <c r="N605" t="s">
        <v>600</v>
      </c>
      <c r="O605"/>
      <c r="AI605">
        <v>0</v>
      </c>
      <c r="AP605">
        <v>0</v>
      </c>
      <c r="AQ605" t="e">
        <f>VLOOKUP(A605,[1]Sheet1!$C$4:$G$51,1,0)</f>
        <v>#N/A</v>
      </c>
      <c r="AR605" t="e">
        <f>VLOOKUP(A605,[1]Sheet1!$C$4:$H$51,1,0)</f>
        <v>#N/A</v>
      </c>
    </row>
    <row r="606" spans="1:44" x14ac:dyDescent="0.2">
      <c r="A606">
        <v>122427</v>
      </c>
      <c r="B606" t="s">
        <v>1032</v>
      </c>
      <c r="C606" t="s">
        <v>94</v>
      </c>
      <c r="D606" t="s">
        <v>275</v>
      </c>
      <c r="I606" t="s">
        <v>428</v>
      </c>
      <c r="O606"/>
      <c r="AI606">
        <v>0</v>
      </c>
      <c r="AO606" t="s">
        <v>1712</v>
      </c>
      <c r="AP606">
        <v>0</v>
      </c>
      <c r="AQ606" t="e">
        <f>VLOOKUP(A606,[1]Sheet1!$C$4:$G$51,1,0)</f>
        <v>#N/A</v>
      </c>
      <c r="AR606" t="e">
        <f>VLOOKUP(A606,[1]Sheet1!$C$4:$H$51,1,0)</f>
        <v>#N/A</v>
      </c>
    </row>
    <row r="607" spans="1:44" x14ac:dyDescent="0.2">
      <c r="A607">
        <v>122453</v>
      </c>
      <c r="B607" t="s">
        <v>1276</v>
      </c>
      <c r="C607" t="s">
        <v>1277</v>
      </c>
      <c r="D607" t="s">
        <v>1278</v>
      </c>
      <c r="I607" t="s">
        <v>428</v>
      </c>
      <c r="O607"/>
      <c r="AE607" t="str">
        <f>IFERROR(VLOOKUP(#REF!,[2]Sheet2!#REF!,2,0),"")</f>
        <v/>
      </c>
      <c r="AI607">
        <v>0</v>
      </c>
      <c r="AL607" t="str">
        <f>IFERROR(VLOOKUP(A607,[2]Sheet2!A$2:C$3613,2,0),"")</f>
        <v>م</v>
      </c>
      <c r="AM607" t="str">
        <f>IFERROR(VLOOKUP(A608,[2]Sheet2!A$2:C$3613,3,0),"")</f>
        <v>م</v>
      </c>
      <c r="AN607" t="s">
        <v>1712</v>
      </c>
      <c r="AO607" t="s">
        <v>1712</v>
      </c>
      <c r="AP607">
        <v>0</v>
      </c>
      <c r="AQ607" t="e">
        <f>VLOOKUP(A607,[1]Sheet1!$C$4:$G$51,1,0)</f>
        <v>#N/A</v>
      </c>
      <c r="AR607" t="e">
        <f>VLOOKUP(A607,[1]Sheet1!$C$4:$H$51,1,0)</f>
        <v>#N/A</v>
      </c>
    </row>
    <row r="608" spans="1:44" x14ac:dyDescent="0.2">
      <c r="A608">
        <v>122455</v>
      </c>
      <c r="B608" t="s">
        <v>1279</v>
      </c>
      <c r="C608" t="s">
        <v>66</v>
      </c>
      <c r="D608" t="s">
        <v>230</v>
      </c>
      <c r="I608" t="s">
        <v>428</v>
      </c>
      <c r="O608"/>
      <c r="AE608" t="str">
        <f>IFERROR(VLOOKUP(#REF!,[2]Sheet2!#REF!,2,0),"")</f>
        <v/>
      </c>
      <c r="AI608" t="s">
        <v>2329</v>
      </c>
      <c r="AL608" t="str">
        <f>IFERROR(VLOOKUP(A608,[2]Sheet2!A$2:C$3613,2,0),"")</f>
        <v>م</v>
      </c>
      <c r="AM608" t="str">
        <f>IFERROR(VLOOKUP(A609,[2]Sheet2!A$2:C$3613,3,0),"")</f>
        <v/>
      </c>
      <c r="AN608" t="s">
        <v>1712</v>
      </c>
      <c r="AO608" t="s">
        <v>1712</v>
      </c>
      <c r="AP608">
        <v>0</v>
      </c>
      <c r="AQ608" t="e">
        <f>VLOOKUP(A608,[1]Sheet1!$C$4:$G$51,1,0)</f>
        <v>#N/A</v>
      </c>
      <c r="AR608" t="e">
        <f>VLOOKUP(A608,[1]Sheet1!$C$4:$H$51,1,0)</f>
        <v>#N/A</v>
      </c>
    </row>
    <row r="609" spans="1:44" x14ac:dyDescent="0.2">
      <c r="A609">
        <v>122463</v>
      </c>
      <c r="B609" t="s">
        <v>767</v>
      </c>
      <c r="C609" t="s">
        <v>412</v>
      </c>
      <c r="D609" t="s">
        <v>1018</v>
      </c>
      <c r="I609" t="s">
        <v>428</v>
      </c>
      <c r="O609"/>
      <c r="AI609">
        <v>0</v>
      </c>
      <c r="AO609" t="s">
        <v>1712</v>
      </c>
      <c r="AP609">
        <v>0</v>
      </c>
      <c r="AQ609" t="e">
        <f>VLOOKUP(A609,[1]Sheet1!$C$4:$G$51,1,0)</f>
        <v>#N/A</v>
      </c>
      <c r="AR609" t="e">
        <f>VLOOKUP(A609,[1]Sheet1!$C$4:$H$51,1,0)</f>
        <v>#N/A</v>
      </c>
    </row>
    <row r="610" spans="1:44" ht="18" x14ac:dyDescent="0.2">
      <c r="A610" s="270">
        <v>122464</v>
      </c>
      <c r="B610" s="270" t="s">
        <v>1985</v>
      </c>
      <c r="C610" s="270" t="s">
        <v>60</v>
      </c>
      <c r="D610" s="270" t="s">
        <v>253</v>
      </c>
      <c r="E610" s="270"/>
      <c r="F610" s="278"/>
      <c r="G610" s="270"/>
      <c r="H610" s="270"/>
      <c r="I610" t="s">
        <v>2335</v>
      </c>
      <c r="O610"/>
      <c r="AI610" t="s">
        <v>2335</v>
      </c>
      <c r="AO610" t="s">
        <v>1712</v>
      </c>
      <c r="AP610" t="s">
        <v>2332</v>
      </c>
      <c r="AQ610" t="e">
        <f>VLOOKUP(A610,[1]Sheet1!$C$4:$G$51,1,0)</f>
        <v>#N/A</v>
      </c>
      <c r="AR610" t="e">
        <f>VLOOKUP(A610,[1]Sheet1!$C$4:$H$51,1,0)</f>
        <v>#N/A</v>
      </c>
    </row>
    <row r="611" spans="1:44" x14ac:dyDescent="0.2">
      <c r="A611">
        <v>122479</v>
      </c>
      <c r="B611" t="s">
        <v>1030</v>
      </c>
      <c r="C611" t="s">
        <v>114</v>
      </c>
      <c r="D611" t="s">
        <v>1031</v>
      </c>
      <c r="E611" t="s">
        <v>343</v>
      </c>
      <c r="F611" s="230">
        <v>35431</v>
      </c>
      <c r="G611" t="s">
        <v>1588</v>
      </c>
      <c r="H611" t="s">
        <v>344</v>
      </c>
      <c r="I611" t="s">
        <v>428</v>
      </c>
      <c r="K611" t="s">
        <v>326</v>
      </c>
      <c r="L611">
        <v>2014</v>
      </c>
      <c r="M611" t="s">
        <v>327</v>
      </c>
      <c r="N611" t="s">
        <v>327</v>
      </c>
      <c r="O611"/>
      <c r="AI611">
        <v>0</v>
      </c>
      <c r="AO611" t="s">
        <v>1712</v>
      </c>
      <c r="AP611">
        <v>0</v>
      </c>
      <c r="AQ611" t="e">
        <f>VLOOKUP(A611,[1]Sheet1!$C$4:$G$51,1,0)</f>
        <v>#N/A</v>
      </c>
      <c r="AR611" t="e">
        <f>VLOOKUP(A611,[1]Sheet1!$C$4:$H$51,1,0)</f>
        <v>#N/A</v>
      </c>
    </row>
    <row r="612" spans="1:44" x14ac:dyDescent="0.2">
      <c r="A612">
        <v>122486</v>
      </c>
      <c r="B612" t="s">
        <v>1029</v>
      </c>
      <c r="C612" t="s">
        <v>170</v>
      </c>
      <c r="D612" t="s">
        <v>201</v>
      </c>
      <c r="E612" t="s">
        <v>1284</v>
      </c>
      <c r="F612" s="262">
        <v>35925</v>
      </c>
      <c r="G612" t="s">
        <v>325</v>
      </c>
      <c r="H612" t="s">
        <v>344</v>
      </c>
      <c r="I612" t="s">
        <v>428</v>
      </c>
      <c r="K612" t="s">
        <v>1567</v>
      </c>
      <c r="L612">
        <v>2016</v>
      </c>
      <c r="M612" t="s">
        <v>327</v>
      </c>
      <c r="N612" t="s">
        <v>325</v>
      </c>
      <c r="O612"/>
      <c r="AI612">
        <v>0</v>
      </c>
      <c r="AO612" t="s">
        <v>1712</v>
      </c>
      <c r="AP612">
        <v>0</v>
      </c>
      <c r="AQ612" t="e">
        <f>VLOOKUP(A612,[1]Sheet1!$C$4:$G$51,1,0)</f>
        <v>#N/A</v>
      </c>
      <c r="AR612" t="e">
        <f>VLOOKUP(A612,[1]Sheet1!$C$4:$H$51,1,0)</f>
        <v>#N/A</v>
      </c>
    </row>
    <row r="613" spans="1:44" x14ac:dyDescent="0.2">
      <c r="A613">
        <v>122488</v>
      </c>
      <c r="B613" t="s">
        <v>1028</v>
      </c>
      <c r="C613" t="s">
        <v>134</v>
      </c>
      <c r="D613" t="s">
        <v>201</v>
      </c>
      <c r="I613" t="s">
        <v>428</v>
      </c>
      <c r="O613"/>
      <c r="AI613">
        <v>0</v>
      </c>
      <c r="AN613" t="s">
        <v>1712</v>
      </c>
      <c r="AO613" t="s">
        <v>1712</v>
      </c>
      <c r="AP613">
        <v>0</v>
      </c>
      <c r="AQ613" t="e">
        <f>VLOOKUP(A613,[1]Sheet1!$C$4:$G$51,1,0)</f>
        <v>#N/A</v>
      </c>
      <c r="AR613" t="e">
        <f>VLOOKUP(A613,[1]Sheet1!$C$4:$H$51,1,0)</f>
        <v>#N/A</v>
      </c>
    </row>
    <row r="614" spans="1:44" x14ac:dyDescent="0.2">
      <c r="A614">
        <v>122513</v>
      </c>
      <c r="B614" t="s">
        <v>1026</v>
      </c>
      <c r="C614" t="s">
        <v>102</v>
      </c>
      <c r="D614" t="s">
        <v>268</v>
      </c>
      <c r="E614" t="s">
        <v>1284</v>
      </c>
      <c r="F614" s="230">
        <v>31824</v>
      </c>
      <c r="G614" t="s">
        <v>1594</v>
      </c>
      <c r="H614" t="s">
        <v>344</v>
      </c>
      <c r="I614" t="s">
        <v>428</v>
      </c>
      <c r="K614" t="s">
        <v>326</v>
      </c>
      <c r="L614">
        <v>2006</v>
      </c>
      <c r="M614" t="s">
        <v>338</v>
      </c>
      <c r="N614" t="s">
        <v>338</v>
      </c>
      <c r="O614"/>
      <c r="AI614">
        <v>0</v>
      </c>
      <c r="AN614" t="s">
        <v>1712</v>
      </c>
      <c r="AO614" t="s">
        <v>1712</v>
      </c>
      <c r="AP614">
        <v>0</v>
      </c>
      <c r="AQ614" t="e">
        <f>VLOOKUP(A614,[1]Sheet1!$C$4:$G$51,1,0)</f>
        <v>#N/A</v>
      </c>
      <c r="AR614" t="e">
        <f>VLOOKUP(A614,[1]Sheet1!$C$4:$H$51,1,0)</f>
        <v>#N/A</v>
      </c>
    </row>
    <row r="615" spans="1:44" x14ac:dyDescent="0.2">
      <c r="A615">
        <v>122516</v>
      </c>
      <c r="B615" t="s">
        <v>1024</v>
      </c>
      <c r="C615" t="s">
        <v>77</v>
      </c>
      <c r="D615" t="s">
        <v>1025</v>
      </c>
      <c r="I615" t="s">
        <v>428</v>
      </c>
      <c r="O615"/>
      <c r="AI615">
        <v>0</v>
      </c>
      <c r="AO615" t="s">
        <v>1712</v>
      </c>
      <c r="AP615">
        <v>0</v>
      </c>
      <c r="AQ615" t="e">
        <f>VLOOKUP(A615,[1]Sheet1!$C$4:$G$51,1,0)</f>
        <v>#N/A</v>
      </c>
      <c r="AR615" t="e">
        <f>VLOOKUP(A615,[1]Sheet1!$C$4:$H$51,1,0)</f>
        <v>#N/A</v>
      </c>
    </row>
    <row r="616" spans="1:44" x14ac:dyDescent="0.2">
      <c r="A616">
        <v>122528</v>
      </c>
      <c r="B616" t="s">
        <v>1023</v>
      </c>
      <c r="C616" t="s">
        <v>159</v>
      </c>
      <c r="D616" t="s">
        <v>1728</v>
      </c>
      <c r="I616" t="s">
        <v>428</v>
      </c>
      <c r="O616"/>
      <c r="AI616">
        <v>0</v>
      </c>
      <c r="AO616" t="s">
        <v>1712</v>
      </c>
      <c r="AP616">
        <v>0</v>
      </c>
      <c r="AQ616" t="e">
        <f>VLOOKUP(A616,[1]Sheet1!$C$4:$G$51,1,0)</f>
        <v>#N/A</v>
      </c>
      <c r="AR616" t="e">
        <f>VLOOKUP(A616,[1]Sheet1!$C$4:$H$51,1,0)</f>
        <v>#N/A</v>
      </c>
    </row>
    <row r="617" spans="1:44" x14ac:dyDescent="0.2">
      <c r="A617">
        <v>122531</v>
      </c>
      <c r="B617" t="s">
        <v>1021</v>
      </c>
      <c r="C617" t="s">
        <v>1022</v>
      </c>
      <c r="D617" t="s">
        <v>741</v>
      </c>
      <c r="E617" t="s">
        <v>343</v>
      </c>
      <c r="F617" s="230">
        <v>33604</v>
      </c>
      <c r="G617" t="s">
        <v>1604</v>
      </c>
      <c r="H617" t="s">
        <v>344</v>
      </c>
      <c r="I617" t="s">
        <v>428</v>
      </c>
      <c r="K617" t="s">
        <v>326</v>
      </c>
      <c r="L617">
        <v>2009</v>
      </c>
      <c r="M617" t="s">
        <v>338</v>
      </c>
      <c r="N617" t="s">
        <v>338</v>
      </c>
      <c r="O617"/>
      <c r="AG617" t="s">
        <v>1717</v>
      </c>
      <c r="AI617" t="s">
        <v>1717</v>
      </c>
      <c r="AO617" t="s">
        <v>1712</v>
      </c>
      <c r="AP617">
        <v>0</v>
      </c>
      <c r="AQ617" t="e">
        <f>VLOOKUP(A617,[1]Sheet1!$C$4:$G$51,1,0)</f>
        <v>#N/A</v>
      </c>
      <c r="AR617" t="e">
        <f>VLOOKUP(A617,[1]Sheet1!$C$4:$H$51,1,0)</f>
        <v>#N/A</v>
      </c>
    </row>
    <row r="618" spans="1:44" x14ac:dyDescent="0.2">
      <c r="A618">
        <v>122545</v>
      </c>
      <c r="B618" t="s">
        <v>1322</v>
      </c>
      <c r="C618" t="s">
        <v>1705</v>
      </c>
      <c r="D618" t="s">
        <v>1550</v>
      </c>
      <c r="I618" t="s">
        <v>428</v>
      </c>
      <c r="O618"/>
      <c r="AG618" t="s">
        <v>1799</v>
      </c>
      <c r="AI618" t="s">
        <v>1799</v>
      </c>
      <c r="AO618" t="s">
        <v>1712</v>
      </c>
      <c r="AP618">
        <v>0</v>
      </c>
      <c r="AQ618" t="e">
        <f>VLOOKUP(A618,[1]Sheet1!$C$4:$G$51,1,0)</f>
        <v>#N/A</v>
      </c>
      <c r="AR618" t="e">
        <f>VLOOKUP(A618,[1]Sheet1!$C$4:$H$51,1,0)</f>
        <v>#N/A</v>
      </c>
    </row>
    <row r="619" spans="1:44" x14ac:dyDescent="0.2">
      <c r="A619">
        <v>122547</v>
      </c>
      <c r="B619" t="s">
        <v>1020</v>
      </c>
      <c r="C619" t="s">
        <v>90</v>
      </c>
      <c r="D619" t="s">
        <v>472</v>
      </c>
      <c r="E619" t="s">
        <v>1284</v>
      </c>
      <c r="F619" s="261">
        <v>0</v>
      </c>
      <c r="G619" t="s">
        <v>565</v>
      </c>
      <c r="H619" t="s">
        <v>344</v>
      </c>
      <c r="I619" t="s">
        <v>428</v>
      </c>
      <c r="K619" t="s">
        <v>326</v>
      </c>
      <c r="L619">
        <v>2017</v>
      </c>
      <c r="M619" t="s">
        <v>338</v>
      </c>
      <c r="O619"/>
      <c r="AI619">
        <v>0</v>
      </c>
      <c r="AO619" t="s">
        <v>1712</v>
      </c>
      <c r="AP619">
        <v>0</v>
      </c>
      <c r="AQ619" t="e">
        <f>VLOOKUP(A619,[1]Sheet1!$C$4:$G$51,1,0)</f>
        <v>#N/A</v>
      </c>
      <c r="AR619" t="e">
        <f>VLOOKUP(A619,[1]Sheet1!$C$4:$H$51,1,0)</f>
        <v>#N/A</v>
      </c>
    </row>
    <row r="620" spans="1:44" x14ac:dyDescent="0.2">
      <c r="A620">
        <v>122570</v>
      </c>
      <c r="B620" t="s">
        <v>1323</v>
      </c>
      <c r="C620" t="s">
        <v>1324</v>
      </c>
      <c r="D620" t="s">
        <v>1325</v>
      </c>
      <c r="I620" t="s">
        <v>428</v>
      </c>
      <c r="O620"/>
      <c r="AI620">
        <v>0</v>
      </c>
      <c r="AO620" t="s">
        <v>1712</v>
      </c>
      <c r="AP620">
        <v>0</v>
      </c>
      <c r="AQ620" t="e">
        <f>VLOOKUP(A620,[1]Sheet1!$C$4:$G$51,1,0)</f>
        <v>#N/A</v>
      </c>
      <c r="AR620" t="e">
        <f>VLOOKUP(A620,[1]Sheet1!$C$4:$H$51,1,0)</f>
        <v>#N/A</v>
      </c>
    </row>
    <row r="621" spans="1:44" x14ac:dyDescent="0.2">
      <c r="A621">
        <v>122577</v>
      </c>
      <c r="B621" t="s">
        <v>1327</v>
      </c>
      <c r="C621" t="s">
        <v>68</v>
      </c>
      <c r="D621" t="s">
        <v>200</v>
      </c>
      <c r="E621" t="s">
        <v>1284</v>
      </c>
      <c r="F621" s="230">
        <v>34033</v>
      </c>
      <c r="G621" t="s">
        <v>325</v>
      </c>
      <c r="H621" t="s">
        <v>344</v>
      </c>
      <c r="I621" t="s">
        <v>428</v>
      </c>
      <c r="K621" t="s">
        <v>326</v>
      </c>
      <c r="L621">
        <v>2011</v>
      </c>
      <c r="M621" t="s">
        <v>325</v>
      </c>
      <c r="N621" t="s">
        <v>325</v>
      </c>
      <c r="O621"/>
      <c r="AG621" t="s">
        <v>1799</v>
      </c>
      <c r="AI621" t="s">
        <v>1799</v>
      </c>
      <c r="AO621" t="s">
        <v>1712</v>
      </c>
      <c r="AP621">
        <v>0</v>
      </c>
      <c r="AQ621" t="e">
        <f>VLOOKUP(A621,[1]Sheet1!$C$4:$G$51,1,0)</f>
        <v>#N/A</v>
      </c>
      <c r="AR621" t="e">
        <f>VLOOKUP(A621,[1]Sheet1!$C$4:$H$51,1,0)</f>
        <v>#N/A</v>
      </c>
    </row>
    <row r="622" spans="1:44" x14ac:dyDescent="0.2">
      <c r="A622">
        <v>122605</v>
      </c>
      <c r="B622" t="s">
        <v>1017</v>
      </c>
      <c r="C622" t="s">
        <v>458</v>
      </c>
      <c r="D622" t="s">
        <v>1162</v>
      </c>
      <c r="E622" t="s">
        <v>1284</v>
      </c>
      <c r="F622" s="230">
        <v>35796</v>
      </c>
      <c r="G622" t="s">
        <v>325</v>
      </c>
      <c r="H622" t="s">
        <v>344</v>
      </c>
      <c r="I622" t="s">
        <v>428</v>
      </c>
      <c r="K622" t="s">
        <v>326</v>
      </c>
      <c r="L622">
        <v>2015</v>
      </c>
      <c r="M622" t="s">
        <v>325</v>
      </c>
      <c r="O622"/>
      <c r="AI622">
        <v>0</v>
      </c>
      <c r="AO622" t="s">
        <v>1712</v>
      </c>
      <c r="AP622">
        <v>0</v>
      </c>
      <c r="AQ622" t="e">
        <f>VLOOKUP(A622,[1]Sheet1!$C$4:$G$51,1,0)</f>
        <v>#N/A</v>
      </c>
      <c r="AR622" t="e">
        <f>VLOOKUP(A622,[1]Sheet1!$C$4:$H$51,1,0)</f>
        <v>#N/A</v>
      </c>
    </row>
    <row r="623" spans="1:44" x14ac:dyDescent="0.2">
      <c r="A623">
        <v>122613</v>
      </c>
      <c r="B623" t="s">
        <v>1704</v>
      </c>
      <c r="C623" t="s">
        <v>376</v>
      </c>
      <c r="D623" t="s">
        <v>235</v>
      </c>
      <c r="E623" t="s">
        <v>1284</v>
      </c>
      <c r="F623" s="230">
        <v>35898</v>
      </c>
      <c r="G623" t="s">
        <v>325</v>
      </c>
      <c r="H623" t="s">
        <v>344</v>
      </c>
      <c r="I623" t="s">
        <v>428</v>
      </c>
      <c r="K623" t="s">
        <v>326</v>
      </c>
      <c r="L623">
        <v>2016</v>
      </c>
      <c r="M623" t="s">
        <v>325</v>
      </c>
      <c r="N623" t="s">
        <v>325</v>
      </c>
      <c r="O623"/>
      <c r="AI623">
        <v>0</v>
      </c>
      <c r="AP623">
        <v>0</v>
      </c>
      <c r="AQ623" t="e">
        <f>VLOOKUP(A623,[1]Sheet1!$C$4:$G$51,1,0)</f>
        <v>#N/A</v>
      </c>
      <c r="AR623" t="e">
        <f>VLOOKUP(A623,[1]Sheet1!$C$4:$H$51,1,0)</f>
        <v>#N/A</v>
      </c>
    </row>
    <row r="624" spans="1:44" x14ac:dyDescent="0.2">
      <c r="A624">
        <v>122616</v>
      </c>
      <c r="B624" t="s">
        <v>1016</v>
      </c>
      <c r="C624" t="s">
        <v>413</v>
      </c>
      <c r="D624" t="s">
        <v>291</v>
      </c>
      <c r="E624" t="s">
        <v>1284</v>
      </c>
      <c r="F624" s="230">
        <v>36009</v>
      </c>
      <c r="G624" t="s">
        <v>1630</v>
      </c>
      <c r="H624" t="s">
        <v>344</v>
      </c>
      <c r="I624" t="s">
        <v>431</v>
      </c>
      <c r="K624" t="s">
        <v>326</v>
      </c>
      <c r="L624">
        <v>2016</v>
      </c>
      <c r="M624" t="s">
        <v>1787</v>
      </c>
      <c r="N624" t="s">
        <v>327</v>
      </c>
      <c r="O624"/>
      <c r="AG624" t="s">
        <v>1799</v>
      </c>
      <c r="AI624" t="s">
        <v>1799</v>
      </c>
      <c r="AP624">
        <v>0</v>
      </c>
      <c r="AQ624" t="e">
        <f>VLOOKUP(A624,[1]Sheet1!$C$4:$G$51,1,0)</f>
        <v>#N/A</v>
      </c>
      <c r="AR624" t="e">
        <f>VLOOKUP(A624,[1]Sheet1!$C$4:$H$51,1,0)</f>
        <v>#N/A</v>
      </c>
    </row>
    <row r="625" spans="1:44" x14ac:dyDescent="0.2">
      <c r="A625">
        <v>122618</v>
      </c>
      <c r="B625" t="s">
        <v>1015</v>
      </c>
      <c r="C625" t="s">
        <v>1818</v>
      </c>
      <c r="D625" t="s">
        <v>500</v>
      </c>
      <c r="E625" t="s">
        <v>1284</v>
      </c>
      <c r="F625" s="262">
        <v>35683</v>
      </c>
      <c r="G625" t="s">
        <v>325</v>
      </c>
      <c r="H625" t="s">
        <v>344</v>
      </c>
      <c r="I625" t="s">
        <v>428</v>
      </c>
      <c r="K625" t="s">
        <v>345</v>
      </c>
      <c r="L625">
        <v>2015</v>
      </c>
      <c r="M625" t="s">
        <v>325</v>
      </c>
      <c r="N625" t="s">
        <v>325</v>
      </c>
      <c r="O625"/>
      <c r="AI625">
        <v>0</v>
      </c>
      <c r="AN625" t="s">
        <v>1712</v>
      </c>
      <c r="AO625" t="s">
        <v>1712</v>
      </c>
      <c r="AP625">
        <v>0</v>
      </c>
      <c r="AQ625" t="e">
        <f>VLOOKUP(A625,[1]Sheet1!$C$4:$G$51,1,0)</f>
        <v>#N/A</v>
      </c>
      <c r="AR625" t="e">
        <f>VLOOKUP(A625,[1]Sheet1!$C$4:$H$51,1,0)</f>
        <v>#N/A</v>
      </c>
    </row>
    <row r="626" spans="1:44" x14ac:dyDescent="0.2">
      <c r="A626">
        <v>122621</v>
      </c>
      <c r="B626" t="s">
        <v>1013</v>
      </c>
      <c r="C626" t="s">
        <v>1014</v>
      </c>
      <c r="D626" t="s">
        <v>677</v>
      </c>
      <c r="I626" t="s">
        <v>428</v>
      </c>
      <c r="O626"/>
      <c r="AI626">
        <v>0</v>
      </c>
      <c r="AN626" t="s">
        <v>1712</v>
      </c>
      <c r="AO626" t="s">
        <v>1712</v>
      </c>
      <c r="AP626">
        <v>0</v>
      </c>
      <c r="AQ626" t="e">
        <f>VLOOKUP(A626,[1]Sheet1!$C$4:$G$51,1,0)</f>
        <v>#N/A</v>
      </c>
      <c r="AR626" t="e">
        <f>VLOOKUP(A626,[1]Sheet1!$C$4:$H$51,1,0)</f>
        <v>#N/A</v>
      </c>
    </row>
    <row r="627" spans="1:44" x14ac:dyDescent="0.2">
      <c r="A627">
        <v>122622</v>
      </c>
      <c r="B627" t="s">
        <v>1011</v>
      </c>
      <c r="C627" t="s">
        <v>126</v>
      </c>
      <c r="D627" t="s">
        <v>1012</v>
      </c>
      <c r="E627" t="s">
        <v>342</v>
      </c>
      <c r="F627" s="230">
        <v>32924</v>
      </c>
      <c r="G627" t="s">
        <v>341</v>
      </c>
      <c r="H627" t="s">
        <v>344</v>
      </c>
      <c r="I627" t="s">
        <v>428</v>
      </c>
      <c r="K627" t="s">
        <v>345</v>
      </c>
      <c r="L627">
        <v>2007</v>
      </c>
      <c r="M627" t="s">
        <v>341</v>
      </c>
      <c r="N627" t="s">
        <v>341</v>
      </c>
      <c r="O627"/>
      <c r="AI627">
        <v>0</v>
      </c>
      <c r="AN627" t="s">
        <v>1712</v>
      </c>
      <c r="AO627" t="s">
        <v>1712</v>
      </c>
      <c r="AP627">
        <v>0</v>
      </c>
      <c r="AQ627" t="e">
        <f>VLOOKUP(A627,[1]Sheet1!$C$4:$G$51,1,0)</f>
        <v>#N/A</v>
      </c>
      <c r="AR627" t="e">
        <f>VLOOKUP(A627,[1]Sheet1!$C$4:$H$51,1,0)</f>
        <v>#N/A</v>
      </c>
    </row>
    <row r="628" spans="1:44" x14ac:dyDescent="0.2">
      <c r="A628">
        <v>122668</v>
      </c>
      <c r="B628" t="s">
        <v>1009</v>
      </c>
      <c r="C628" t="s">
        <v>134</v>
      </c>
      <c r="D628" t="s">
        <v>1010</v>
      </c>
      <c r="I628" t="s">
        <v>428</v>
      </c>
      <c r="O628"/>
      <c r="AE628" t="str">
        <f>IFERROR(VLOOKUP(#REF!,[2]Sheet2!#REF!,2,0),"")</f>
        <v/>
      </c>
      <c r="AI628">
        <v>0</v>
      </c>
      <c r="AL628" t="str">
        <f>IFERROR(VLOOKUP(A628,[2]Sheet2!A$2:C$3613,2,0),"")</f>
        <v>م</v>
      </c>
      <c r="AM628" t="str">
        <f>IFERROR(VLOOKUP(A629,[2]Sheet2!A$2:C$3613,3,0),"")</f>
        <v/>
      </c>
      <c r="AN628" t="s">
        <v>1712</v>
      </c>
      <c r="AO628" t="s">
        <v>1712</v>
      </c>
      <c r="AP628">
        <v>0</v>
      </c>
      <c r="AQ628" t="e">
        <f>VLOOKUP(A628,[1]Sheet1!$C$4:$G$51,1,0)</f>
        <v>#N/A</v>
      </c>
      <c r="AR628" t="e">
        <f>VLOOKUP(A628,[1]Sheet1!$C$4:$H$51,1,0)</f>
        <v>#N/A</v>
      </c>
    </row>
    <row r="629" spans="1:44" x14ac:dyDescent="0.2">
      <c r="A629">
        <v>122681</v>
      </c>
      <c r="B629" t="s">
        <v>1008</v>
      </c>
      <c r="C629" t="s">
        <v>96</v>
      </c>
      <c r="D629" t="s">
        <v>1729</v>
      </c>
      <c r="E629" t="s">
        <v>343</v>
      </c>
      <c r="F629" s="230">
        <v>35796</v>
      </c>
      <c r="G629" t="s">
        <v>1640</v>
      </c>
      <c r="H629" t="s">
        <v>344</v>
      </c>
      <c r="I629" t="s">
        <v>428</v>
      </c>
      <c r="K629" t="s">
        <v>1567</v>
      </c>
      <c r="L629">
        <v>2016</v>
      </c>
      <c r="M629" t="s">
        <v>566</v>
      </c>
      <c r="N629" t="s">
        <v>327</v>
      </c>
      <c r="O629"/>
      <c r="AI629">
        <v>0</v>
      </c>
      <c r="AP629">
        <v>0</v>
      </c>
      <c r="AQ629" t="e">
        <f>VLOOKUP(A629,[1]Sheet1!$C$4:$G$51,1,0)</f>
        <v>#N/A</v>
      </c>
      <c r="AR629" t="e">
        <f>VLOOKUP(A629,[1]Sheet1!$C$4:$H$51,1,0)</f>
        <v>#N/A</v>
      </c>
    </row>
    <row r="630" spans="1:44" x14ac:dyDescent="0.2">
      <c r="A630">
        <v>122702</v>
      </c>
      <c r="B630" t="s">
        <v>1006</v>
      </c>
      <c r="C630" t="s">
        <v>155</v>
      </c>
      <c r="D630" t="s">
        <v>201</v>
      </c>
      <c r="E630" t="s">
        <v>1284</v>
      </c>
      <c r="F630" s="230">
        <v>33757</v>
      </c>
      <c r="G630" t="s">
        <v>325</v>
      </c>
      <c r="H630" t="s">
        <v>344</v>
      </c>
      <c r="I630" t="s">
        <v>431</v>
      </c>
      <c r="K630" t="s">
        <v>1567</v>
      </c>
      <c r="L630">
        <v>2010</v>
      </c>
      <c r="M630" t="s">
        <v>325</v>
      </c>
      <c r="N630" t="s">
        <v>325</v>
      </c>
      <c r="O630"/>
      <c r="AI630">
        <v>0</v>
      </c>
      <c r="AP630">
        <v>0</v>
      </c>
      <c r="AQ630" t="e">
        <f>VLOOKUP(A630,[1]Sheet1!$C$4:$G$51,1,0)</f>
        <v>#N/A</v>
      </c>
      <c r="AR630" t="e">
        <f>VLOOKUP(A630,[1]Sheet1!$C$4:$H$51,1,0)</f>
        <v>#N/A</v>
      </c>
    </row>
    <row r="631" spans="1:44" x14ac:dyDescent="0.2">
      <c r="A631">
        <v>122703</v>
      </c>
      <c r="B631" t="s">
        <v>1005</v>
      </c>
      <c r="C631" t="s">
        <v>384</v>
      </c>
      <c r="D631" t="s">
        <v>266</v>
      </c>
      <c r="E631" t="s">
        <v>1284</v>
      </c>
      <c r="F631" s="261">
        <v>0</v>
      </c>
      <c r="G631" t="s">
        <v>325</v>
      </c>
      <c r="H631" t="s">
        <v>344</v>
      </c>
      <c r="I631" t="s">
        <v>428</v>
      </c>
      <c r="K631" t="s">
        <v>326</v>
      </c>
      <c r="L631">
        <v>2015</v>
      </c>
      <c r="M631" t="s">
        <v>337</v>
      </c>
      <c r="N631" t="s">
        <v>337</v>
      </c>
      <c r="O631"/>
      <c r="AI631">
        <v>0</v>
      </c>
      <c r="AP631">
        <v>0</v>
      </c>
      <c r="AQ631" t="e">
        <f>VLOOKUP(A631,[1]Sheet1!$C$4:$G$51,1,0)</f>
        <v>#N/A</v>
      </c>
      <c r="AR631" t="e">
        <f>VLOOKUP(A631,[1]Sheet1!$C$4:$H$51,1,0)</f>
        <v>#N/A</v>
      </c>
    </row>
    <row r="632" spans="1:44" x14ac:dyDescent="0.2">
      <c r="A632">
        <v>122716</v>
      </c>
      <c r="B632" t="s">
        <v>1366</v>
      </c>
      <c r="C632" t="s">
        <v>152</v>
      </c>
      <c r="D632" t="s">
        <v>1367</v>
      </c>
      <c r="I632" t="s">
        <v>428</v>
      </c>
      <c r="O632"/>
      <c r="AE632" t="str">
        <f>IFERROR(VLOOKUP(#REF!,[2]Sheet2!#REF!,2,0),"")</f>
        <v/>
      </c>
      <c r="AG632" t="s">
        <v>1799</v>
      </c>
      <c r="AI632" t="s">
        <v>1799</v>
      </c>
      <c r="AL632" t="str">
        <f>IFERROR(VLOOKUP(A632,[2]Sheet2!A$2:C$3613,2,0),"")</f>
        <v>م</v>
      </c>
      <c r="AN632" t="s">
        <v>1712</v>
      </c>
      <c r="AO632" t="s">
        <v>1712</v>
      </c>
      <c r="AP632">
        <v>0</v>
      </c>
      <c r="AQ632" t="e">
        <f>VLOOKUP(A632,[1]Sheet1!$C$4:$G$51,1,0)</f>
        <v>#N/A</v>
      </c>
      <c r="AR632" t="e">
        <f>VLOOKUP(A632,[1]Sheet1!$C$4:$H$51,1,0)</f>
        <v>#N/A</v>
      </c>
    </row>
    <row r="633" spans="1:44" x14ac:dyDescent="0.2">
      <c r="A633">
        <v>122725</v>
      </c>
      <c r="B633" t="s">
        <v>1376</v>
      </c>
      <c r="C633" t="s">
        <v>155</v>
      </c>
      <c r="D633" t="s">
        <v>258</v>
      </c>
      <c r="I633" t="s">
        <v>428</v>
      </c>
      <c r="O633"/>
      <c r="AG633" t="s">
        <v>1799</v>
      </c>
      <c r="AI633" t="s">
        <v>1799</v>
      </c>
      <c r="AO633" t="s">
        <v>1712</v>
      </c>
      <c r="AP633">
        <v>0</v>
      </c>
      <c r="AQ633" t="e">
        <f>VLOOKUP(A633,[1]Sheet1!$C$4:$G$51,1,0)</f>
        <v>#N/A</v>
      </c>
      <c r="AR633" t="e">
        <f>VLOOKUP(A633,[1]Sheet1!$C$4:$H$51,1,0)</f>
        <v>#N/A</v>
      </c>
    </row>
    <row r="634" spans="1:44" x14ac:dyDescent="0.2">
      <c r="A634">
        <v>122747</v>
      </c>
      <c r="B634" t="s">
        <v>1382</v>
      </c>
      <c r="C634" t="s">
        <v>160</v>
      </c>
      <c r="D634" t="s">
        <v>508</v>
      </c>
      <c r="I634" t="s">
        <v>428</v>
      </c>
      <c r="O634"/>
      <c r="AG634" t="s">
        <v>1799</v>
      </c>
      <c r="AI634" t="s">
        <v>1799</v>
      </c>
      <c r="AO634" t="s">
        <v>1712</v>
      </c>
      <c r="AP634">
        <v>0</v>
      </c>
      <c r="AQ634" t="e">
        <f>VLOOKUP(A634,[1]Sheet1!$C$4:$G$51,1,0)</f>
        <v>#N/A</v>
      </c>
      <c r="AR634" t="e">
        <f>VLOOKUP(A634,[1]Sheet1!$C$4:$H$51,1,0)</f>
        <v>#N/A</v>
      </c>
    </row>
    <row r="635" spans="1:44" x14ac:dyDescent="0.2">
      <c r="A635">
        <v>122748</v>
      </c>
      <c r="B635" t="s">
        <v>1004</v>
      </c>
      <c r="C635" t="s">
        <v>66</v>
      </c>
      <c r="D635" t="s">
        <v>520</v>
      </c>
      <c r="E635" t="s">
        <v>343</v>
      </c>
      <c r="F635" s="261">
        <v>0</v>
      </c>
      <c r="G635" t="s">
        <v>1673</v>
      </c>
      <c r="H635" t="s">
        <v>344</v>
      </c>
      <c r="I635" t="s">
        <v>428</v>
      </c>
      <c r="K635" t="s">
        <v>326</v>
      </c>
      <c r="L635">
        <v>2015</v>
      </c>
      <c r="M635" t="s">
        <v>337</v>
      </c>
      <c r="O635"/>
      <c r="AG635" t="s">
        <v>1717</v>
      </c>
      <c r="AI635" t="s">
        <v>1717</v>
      </c>
      <c r="AP635">
        <v>0</v>
      </c>
      <c r="AQ635" t="e">
        <f>VLOOKUP(A635,[1]Sheet1!$C$4:$G$51,1,0)</f>
        <v>#N/A</v>
      </c>
      <c r="AR635" t="e">
        <f>VLOOKUP(A635,[1]Sheet1!$C$4:$H$51,1,0)</f>
        <v>#N/A</v>
      </c>
    </row>
    <row r="636" spans="1:44" x14ac:dyDescent="0.2">
      <c r="A636">
        <v>122760</v>
      </c>
      <c r="B636" t="s">
        <v>1390</v>
      </c>
      <c r="C636" t="s">
        <v>89</v>
      </c>
      <c r="D636" t="s">
        <v>243</v>
      </c>
      <c r="I636" t="s">
        <v>428</v>
      </c>
      <c r="O636"/>
      <c r="AG636" t="s">
        <v>1799</v>
      </c>
      <c r="AI636" t="s">
        <v>1799</v>
      </c>
      <c r="AO636" t="s">
        <v>1712</v>
      </c>
      <c r="AP636">
        <v>0</v>
      </c>
      <c r="AQ636" t="e">
        <f>VLOOKUP(A636,[1]Sheet1!$C$4:$G$51,1,0)</f>
        <v>#N/A</v>
      </c>
      <c r="AR636" t="e">
        <f>VLOOKUP(A636,[1]Sheet1!$C$4:$H$51,1,0)</f>
        <v>#N/A</v>
      </c>
    </row>
    <row r="637" spans="1:44" x14ac:dyDescent="0.2">
      <c r="A637">
        <v>122763</v>
      </c>
      <c r="B637" t="s">
        <v>1003</v>
      </c>
      <c r="C637" t="s">
        <v>178</v>
      </c>
      <c r="D637" t="s">
        <v>285</v>
      </c>
      <c r="E637" t="s">
        <v>1284</v>
      </c>
      <c r="F637" s="230">
        <v>35859</v>
      </c>
      <c r="G637" t="s">
        <v>1572</v>
      </c>
      <c r="H637" t="s">
        <v>344</v>
      </c>
      <c r="I637" t="s">
        <v>428</v>
      </c>
      <c r="K637" t="s">
        <v>567</v>
      </c>
      <c r="L637">
        <v>2016</v>
      </c>
      <c r="M637" t="s">
        <v>325</v>
      </c>
      <c r="N637" t="s">
        <v>325</v>
      </c>
      <c r="O637"/>
      <c r="AI637">
        <v>0</v>
      </c>
      <c r="AP637">
        <v>0</v>
      </c>
      <c r="AQ637" t="e">
        <f>VLOOKUP(A637,[1]Sheet1!$C$4:$G$51,1,0)</f>
        <v>#N/A</v>
      </c>
      <c r="AR637" t="e">
        <f>VLOOKUP(A637,[1]Sheet1!$C$4:$H$51,1,0)</f>
        <v>#N/A</v>
      </c>
    </row>
    <row r="638" spans="1:44" x14ac:dyDescent="0.2">
      <c r="A638">
        <v>122777</v>
      </c>
      <c r="B638" t="s">
        <v>1393</v>
      </c>
      <c r="C638" t="s">
        <v>111</v>
      </c>
      <c r="D638" t="s">
        <v>1394</v>
      </c>
      <c r="E638" t="s">
        <v>343</v>
      </c>
      <c r="F638" s="230">
        <v>36165</v>
      </c>
      <c r="G638" t="s">
        <v>1611</v>
      </c>
      <c r="H638" t="s">
        <v>344</v>
      </c>
      <c r="I638" t="s">
        <v>428</v>
      </c>
      <c r="K638" t="s">
        <v>326</v>
      </c>
      <c r="L638">
        <v>2018</v>
      </c>
      <c r="M638" t="s">
        <v>327</v>
      </c>
      <c r="N638" t="s">
        <v>327</v>
      </c>
      <c r="O638">
        <v>485</v>
      </c>
      <c r="P638" s="230">
        <v>45722</v>
      </c>
      <c r="Q638">
        <v>80000</v>
      </c>
      <c r="AI638">
        <v>0</v>
      </c>
      <c r="AP638">
        <v>0</v>
      </c>
      <c r="AQ638" t="e">
        <f>VLOOKUP(A638,[1]Sheet1!$C$4:$G$51,1,0)</f>
        <v>#N/A</v>
      </c>
      <c r="AR638" t="e">
        <f>VLOOKUP(A638,[1]Sheet1!$C$4:$H$51,1,0)</f>
        <v>#N/A</v>
      </c>
    </row>
    <row r="639" spans="1:44" x14ac:dyDescent="0.2">
      <c r="A639">
        <v>122781</v>
      </c>
      <c r="B639" t="s">
        <v>1002</v>
      </c>
      <c r="C639" t="s">
        <v>679</v>
      </c>
      <c r="D639" t="s">
        <v>273</v>
      </c>
      <c r="E639" t="s">
        <v>1284</v>
      </c>
      <c r="F639" s="230">
        <v>34933</v>
      </c>
      <c r="G639" t="s">
        <v>325</v>
      </c>
      <c r="H639" t="s">
        <v>344</v>
      </c>
      <c r="I639" t="s">
        <v>428</v>
      </c>
      <c r="K639">
        <v>0</v>
      </c>
      <c r="L639">
        <v>0</v>
      </c>
      <c r="M639">
        <v>0</v>
      </c>
      <c r="N639" t="s">
        <v>325</v>
      </c>
      <c r="O639"/>
      <c r="AI639">
        <v>0</v>
      </c>
      <c r="AP639">
        <v>0</v>
      </c>
      <c r="AQ639" t="e">
        <f>VLOOKUP(A639,[1]Sheet1!$C$4:$G$51,1,0)</f>
        <v>#N/A</v>
      </c>
      <c r="AR639" t="e">
        <f>VLOOKUP(A639,[1]Sheet1!$C$4:$H$51,1,0)</f>
        <v>#N/A</v>
      </c>
    </row>
    <row r="640" spans="1:44" x14ac:dyDescent="0.2">
      <c r="A640">
        <v>122782</v>
      </c>
      <c r="B640" t="s">
        <v>1001</v>
      </c>
      <c r="C640" t="s">
        <v>79</v>
      </c>
      <c r="D640" t="s">
        <v>252</v>
      </c>
      <c r="I640" t="s">
        <v>428</v>
      </c>
      <c r="O640"/>
      <c r="AI640" t="s">
        <v>2329</v>
      </c>
      <c r="AO640" t="s">
        <v>1712</v>
      </c>
      <c r="AP640">
        <v>0</v>
      </c>
      <c r="AQ640" t="e">
        <f>VLOOKUP(A640,[1]Sheet1!$C$4:$G$51,1,0)</f>
        <v>#N/A</v>
      </c>
      <c r="AR640" t="e">
        <f>VLOOKUP(A640,[1]Sheet1!$C$4:$H$51,1,0)</f>
        <v>#N/A</v>
      </c>
    </row>
    <row r="641" spans="1:44" x14ac:dyDescent="0.2">
      <c r="A641">
        <v>122792</v>
      </c>
      <c r="B641" t="s">
        <v>1000</v>
      </c>
      <c r="C641" t="s">
        <v>131</v>
      </c>
      <c r="D641" t="s">
        <v>271</v>
      </c>
      <c r="E641" t="s">
        <v>343</v>
      </c>
      <c r="F641" s="261">
        <v>0</v>
      </c>
      <c r="G641" t="s">
        <v>1572</v>
      </c>
      <c r="H641" t="s">
        <v>344</v>
      </c>
      <c r="I641" t="s">
        <v>428</v>
      </c>
      <c r="K641" t="s">
        <v>567</v>
      </c>
      <c r="L641">
        <v>2013</v>
      </c>
      <c r="M641" t="s">
        <v>325</v>
      </c>
      <c r="N641" t="s">
        <v>325</v>
      </c>
      <c r="O641"/>
      <c r="AI641">
        <v>0</v>
      </c>
      <c r="AP641">
        <v>0</v>
      </c>
      <c r="AQ641" t="e">
        <f>VLOOKUP(A641,[1]Sheet1!$C$4:$G$51,1,0)</f>
        <v>#N/A</v>
      </c>
      <c r="AR641" t="e">
        <f>VLOOKUP(A641,[1]Sheet1!$C$4:$H$51,1,0)</f>
        <v>#N/A</v>
      </c>
    </row>
    <row r="642" spans="1:44" x14ac:dyDescent="0.2">
      <c r="A642">
        <v>122811</v>
      </c>
      <c r="B642" t="s">
        <v>1404</v>
      </c>
      <c r="C642" t="s">
        <v>122</v>
      </c>
      <c r="D642" t="s">
        <v>219</v>
      </c>
      <c r="I642" t="s">
        <v>428</v>
      </c>
      <c r="O642"/>
      <c r="AI642" t="s">
        <v>2329</v>
      </c>
      <c r="AO642" t="s">
        <v>1712</v>
      </c>
      <c r="AP642">
        <v>0</v>
      </c>
      <c r="AQ642" t="e">
        <f>VLOOKUP(A642,[1]Sheet1!$C$4:$G$51,1,0)</f>
        <v>#N/A</v>
      </c>
      <c r="AR642" t="e">
        <f>VLOOKUP(A642,[1]Sheet1!$C$4:$H$51,1,0)</f>
        <v>#N/A</v>
      </c>
    </row>
    <row r="643" spans="1:44" x14ac:dyDescent="0.2">
      <c r="A643">
        <v>122815</v>
      </c>
      <c r="B643" t="s">
        <v>999</v>
      </c>
      <c r="C643" t="s">
        <v>134</v>
      </c>
      <c r="D643" t="s">
        <v>1702</v>
      </c>
      <c r="E643" t="s">
        <v>1284</v>
      </c>
      <c r="F643" s="230">
        <v>35452</v>
      </c>
      <c r="G643" t="s">
        <v>325</v>
      </c>
      <c r="H643" t="s">
        <v>344</v>
      </c>
      <c r="I643" t="s">
        <v>428</v>
      </c>
      <c r="K643" t="s">
        <v>326</v>
      </c>
      <c r="L643">
        <v>2014</v>
      </c>
      <c r="M643" t="s">
        <v>327</v>
      </c>
      <c r="N643" t="s">
        <v>325</v>
      </c>
      <c r="O643"/>
      <c r="AI643">
        <v>0</v>
      </c>
      <c r="AO643" t="s">
        <v>1712</v>
      </c>
      <c r="AP643">
        <v>0</v>
      </c>
      <c r="AQ643" t="e">
        <f>VLOOKUP(A643,[1]Sheet1!$C$4:$G$51,1,0)</f>
        <v>#N/A</v>
      </c>
      <c r="AR643" t="e">
        <f>VLOOKUP(A643,[1]Sheet1!$C$4:$H$51,1,0)</f>
        <v>#N/A</v>
      </c>
    </row>
    <row r="644" spans="1:44" x14ac:dyDescent="0.2">
      <c r="A644">
        <v>122824</v>
      </c>
      <c r="B644" t="s">
        <v>998</v>
      </c>
      <c r="C644" t="s">
        <v>96</v>
      </c>
      <c r="D644" t="s">
        <v>380</v>
      </c>
      <c r="E644" t="s">
        <v>1284</v>
      </c>
      <c r="F644" s="230">
        <v>30317</v>
      </c>
      <c r="G644" t="s">
        <v>331</v>
      </c>
      <c r="H644" t="s">
        <v>344</v>
      </c>
      <c r="I644" t="s">
        <v>428</v>
      </c>
      <c r="K644" t="s">
        <v>326</v>
      </c>
      <c r="L644">
        <v>2004</v>
      </c>
      <c r="M644" t="s">
        <v>331</v>
      </c>
      <c r="N644" t="s">
        <v>331</v>
      </c>
      <c r="O644"/>
      <c r="AI644">
        <v>0</v>
      </c>
      <c r="AP644">
        <v>0</v>
      </c>
      <c r="AQ644" t="e">
        <f>VLOOKUP(A644,[1]Sheet1!$C$4:$G$51,1,0)</f>
        <v>#N/A</v>
      </c>
      <c r="AR644" t="e">
        <f>VLOOKUP(A644,[1]Sheet1!$C$4:$H$51,1,0)</f>
        <v>#N/A</v>
      </c>
    </row>
    <row r="645" spans="1:44" x14ac:dyDescent="0.2">
      <c r="A645">
        <v>122832</v>
      </c>
      <c r="B645" t="s">
        <v>996</v>
      </c>
      <c r="C645" t="s">
        <v>177</v>
      </c>
      <c r="D645" t="s">
        <v>997</v>
      </c>
      <c r="I645" t="s">
        <v>428</v>
      </c>
      <c r="O645"/>
      <c r="AI645">
        <v>0</v>
      </c>
      <c r="AM645" t="str">
        <f>IFERROR(VLOOKUP(A646,[2]Sheet2!A$2:C$3613,3,0),"")</f>
        <v>م</v>
      </c>
      <c r="AN645" t="s">
        <v>1712</v>
      </c>
      <c r="AO645" t="s">
        <v>1712</v>
      </c>
      <c r="AP645">
        <v>0</v>
      </c>
      <c r="AQ645" t="e">
        <f>VLOOKUP(A645,[1]Sheet1!$C$4:$G$51,1,0)</f>
        <v>#N/A</v>
      </c>
      <c r="AR645" t="e">
        <f>VLOOKUP(A645,[1]Sheet1!$C$4:$H$51,1,0)</f>
        <v>#N/A</v>
      </c>
    </row>
    <row r="646" spans="1:44" x14ac:dyDescent="0.2">
      <c r="A646">
        <v>122835</v>
      </c>
      <c r="B646" t="s">
        <v>1407</v>
      </c>
      <c r="C646" t="s">
        <v>91</v>
      </c>
      <c r="D646" t="s">
        <v>215</v>
      </c>
      <c r="I646" t="s">
        <v>428</v>
      </c>
      <c r="O646"/>
      <c r="AG646" t="s">
        <v>1799</v>
      </c>
      <c r="AI646" t="s">
        <v>1799</v>
      </c>
      <c r="AO646" t="s">
        <v>1712</v>
      </c>
      <c r="AP646">
        <v>0</v>
      </c>
      <c r="AQ646" t="e">
        <f>VLOOKUP(A646,[1]Sheet1!$C$4:$G$51,1,0)</f>
        <v>#N/A</v>
      </c>
      <c r="AR646" t="e">
        <f>VLOOKUP(A646,[1]Sheet1!$C$4:$H$51,1,0)</f>
        <v>#N/A</v>
      </c>
    </row>
    <row r="647" spans="1:44" x14ac:dyDescent="0.2">
      <c r="A647">
        <v>122836</v>
      </c>
      <c r="B647" t="s">
        <v>995</v>
      </c>
      <c r="C647" t="s">
        <v>102</v>
      </c>
      <c r="D647" t="s">
        <v>290</v>
      </c>
      <c r="I647" t="s">
        <v>428</v>
      </c>
      <c r="O647"/>
      <c r="AI647" t="s">
        <v>2329</v>
      </c>
      <c r="AO647" t="s">
        <v>1712</v>
      </c>
      <c r="AP647">
        <v>0</v>
      </c>
      <c r="AQ647" t="e">
        <f>VLOOKUP(A647,[1]Sheet1!$C$4:$G$51,1,0)</f>
        <v>#N/A</v>
      </c>
      <c r="AR647" t="e">
        <f>VLOOKUP(A647,[1]Sheet1!$C$4:$H$51,1,0)</f>
        <v>#N/A</v>
      </c>
    </row>
    <row r="648" spans="1:44" x14ac:dyDescent="0.2">
      <c r="A648">
        <v>122837</v>
      </c>
      <c r="B648" t="s">
        <v>994</v>
      </c>
      <c r="C648" t="s">
        <v>419</v>
      </c>
      <c r="D648" t="s">
        <v>1730</v>
      </c>
      <c r="I648" t="s">
        <v>428</v>
      </c>
      <c r="O648"/>
      <c r="AI648">
        <v>0</v>
      </c>
      <c r="AP648">
        <v>0</v>
      </c>
      <c r="AQ648" t="e">
        <f>VLOOKUP(A648,[1]Sheet1!$C$4:$G$51,1,0)</f>
        <v>#N/A</v>
      </c>
      <c r="AR648" t="e">
        <f>VLOOKUP(A648,[1]Sheet1!$C$4:$H$51,1,0)</f>
        <v>#N/A</v>
      </c>
    </row>
    <row r="649" spans="1:44" x14ac:dyDescent="0.2">
      <c r="A649">
        <v>122849</v>
      </c>
      <c r="B649" t="s">
        <v>992</v>
      </c>
      <c r="C649" t="s">
        <v>103</v>
      </c>
      <c r="D649" t="s">
        <v>488</v>
      </c>
      <c r="E649" t="s">
        <v>343</v>
      </c>
      <c r="F649" s="261">
        <v>0</v>
      </c>
      <c r="G649" t="s">
        <v>331</v>
      </c>
      <c r="H649" t="s">
        <v>344</v>
      </c>
      <c r="I649" t="s">
        <v>428</v>
      </c>
      <c r="K649" t="s">
        <v>345</v>
      </c>
      <c r="L649">
        <v>2017</v>
      </c>
      <c r="M649" t="s">
        <v>325</v>
      </c>
      <c r="N649" t="s">
        <v>331</v>
      </c>
      <c r="O649"/>
      <c r="AI649">
        <v>0</v>
      </c>
      <c r="AP649">
        <v>0</v>
      </c>
      <c r="AQ649" t="e">
        <f>VLOOKUP(A649,[1]Sheet1!$C$4:$G$51,1,0)</f>
        <v>#N/A</v>
      </c>
      <c r="AR649" t="e">
        <f>VLOOKUP(A649,[1]Sheet1!$C$4:$H$51,1,0)</f>
        <v>#N/A</v>
      </c>
    </row>
    <row r="650" spans="1:44" x14ac:dyDescent="0.2">
      <c r="A650">
        <v>122850</v>
      </c>
      <c r="B650" t="s">
        <v>991</v>
      </c>
      <c r="C650" t="s">
        <v>69</v>
      </c>
      <c r="D650" t="s">
        <v>1639</v>
      </c>
      <c r="E650" t="s">
        <v>1284</v>
      </c>
      <c r="F650" s="230">
        <v>35796</v>
      </c>
      <c r="G650" t="s">
        <v>1681</v>
      </c>
      <c r="H650" t="s">
        <v>344</v>
      </c>
      <c r="I650" t="s">
        <v>428</v>
      </c>
      <c r="K650" t="s">
        <v>326</v>
      </c>
      <c r="L650">
        <v>2015</v>
      </c>
      <c r="M650" t="s">
        <v>327</v>
      </c>
      <c r="N650" t="s">
        <v>327</v>
      </c>
      <c r="O650"/>
      <c r="AI650">
        <v>0</v>
      </c>
      <c r="AO650" t="s">
        <v>1712</v>
      </c>
      <c r="AP650">
        <v>0</v>
      </c>
      <c r="AQ650" t="e">
        <f>VLOOKUP(A650,[1]Sheet1!$C$4:$G$51,1,0)</f>
        <v>#N/A</v>
      </c>
      <c r="AR650" t="e">
        <f>VLOOKUP(A650,[1]Sheet1!$C$4:$H$51,1,0)</f>
        <v>#N/A</v>
      </c>
    </row>
    <row r="651" spans="1:44" x14ac:dyDescent="0.2">
      <c r="A651">
        <v>122876</v>
      </c>
      <c r="B651" t="s">
        <v>705</v>
      </c>
      <c r="C651" t="s">
        <v>473</v>
      </c>
      <c r="D651" t="s">
        <v>779</v>
      </c>
      <c r="E651" t="s">
        <v>1284</v>
      </c>
      <c r="F651" s="230">
        <v>22506</v>
      </c>
      <c r="G651" t="s">
        <v>1788</v>
      </c>
      <c r="H651" t="s">
        <v>344</v>
      </c>
      <c r="I651" t="s">
        <v>428</v>
      </c>
      <c r="K651" t="s">
        <v>326</v>
      </c>
      <c r="L651">
        <v>1979</v>
      </c>
      <c r="M651" t="s">
        <v>331</v>
      </c>
      <c r="N651" t="s">
        <v>331</v>
      </c>
      <c r="O651">
        <v>476</v>
      </c>
      <c r="P651" s="230">
        <v>45722</v>
      </c>
      <c r="Q651">
        <v>50000</v>
      </c>
      <c r="AI651">
        <v>0</v>
      </c>
      <c r="AP651">
        <v>0</v>
      </c>
      <c r="AQ651" t="e">
        <f>VLOOKUP(A651,[1]Sheet1!$C$4:$G$51,1,0)</f>
        <v>#N/A</v>
      </c>
      <c r="AR651" t="e">
        <f>VLOOKUP(A651,[1]Sheet1!$C$4:$H$51,1,0)</f>
        <v>#N/A</v>
      </c>
    </row>
    <row r="652" spans="1:44" x14ac:dyDescent="0.2">
      <c r="A652">
        <v>122900</v>
      </c>
      <c r="B652" t="s">
        <v>989</v>
      </c>
      <c r="C652" t="s">
        <v>94</v>
      </c>
      <c r="D652" t="s">
        <v>209</v>
      </c>
      <c r="I652" t="s">
        <v>428</v>
      </c>
      <c r="O652"/>
      <c r="AI652" t="s">
        <v>2329</v>
      </c>
      <c r="AM652" t="str">
        <f>IFERROR(VLOOKUP(A653,[2]Sheet2!A$2:C$3613,3,0),"")</f>
        <v>م</v>
      </c>
      <c r="AN652" t="s">
        <v>1712</v>
      </c>
      <c r="AO652" t="s">
        <v>1712</v>
      </c>
      <c r="AP652">
        <v>0</v>
      </c>
      <c r="AQ652" t="e">
        <f>VLOOKUP(A652,[1]Sheet1!$C$4:$G$51,1,0)</f>
        <v>#N/A</v>
      </c>
      <c r="AR652" t="e">
        <f>VLOOKUP(A652,[1]Sheet1!$C$4:$H$51,1,0)</f>
        <v>#N/A</v>
      </c>
    </row>
    <row r="653" spans="1:44" x14ac:dyDescent="0.2">
      <c r="A653">
        <v>122902</v>
      </c>
      <c r="B653" t="s">
        <v>988</v>
      </c>
      <c r="C653" t="s">
        <v>166</v>
      </c>
      <c r="D653" t="s">
        <v>231</v>
      </c>
      <c r="I653" t="s">
        <v>428</v>
      </c>
      <c r="O653"/>
      <c r="AI653">
        <v>0</v>
      </c>
      <c r="AO653" t="s">
        <v>1712</v>
      </c>
      <c r="AP653">
        <v>0</v>
      </c>
      <c r="AQ653" t="e">
        <f>VLOOKUP(A653,[1]Sheet1!$C$4:$G$51,1,0)</f>
        <v>#N/A</v>
      </c>
      <c r="AR653" t="e">
        <f>VLOOKUP(A653,[1]Sheet1!$C$4:$H$51,1,0)</f>
        <v>#N/A</v>
      </c>
    </row>
    <row r="654" spans="1:44" x14ac:dyDescent="0.2">
      <c r="A654">
        <v>122911</v>
      </c>
      <c r="B654" t="s">
        <v>1435</v>
      </c>
      <c r="C654" t="s">
        <v>1421</v>
      </c>
      <c r="D654" t="s">
        <v>915</v>
      </c>
      <c r="I654" t="s">
        <v>428</v>
      </c>
      <c r="O654"/>
      <c r="AG654" t="s">
        <v>1799</v>
      </c>
      <c r="AI654" t="s">
        <v>1799</v>
      </c>
      <c r="AP654">
        <v>0</v>
      </c>
      <c r="AQ654" t="e">
        <f>VLOOKUP(A654,[1]Sheet1!$C$4:$G$51,1,0)</f>
        <v>#N/A</v>
      </c>
      <c r="AR654" t="e">
        <f>VLOOKUP(A654,[1]Sheet1!$C$4:$H$51,1,0)</f>
        <v>#N/A</v>
      </c>
    </row>
    <row r="655" spans="1:44" x14ac:dyDescent="0.2">
      <c r="A655">
        <v>122918</v>
      </c>
      <c r="B655" t="s">
        <v>1439</v>
      </c>
      <c r="C655" t="s">
        <v>1440</v>
      </c>
      <c r="D655" t="s">
        <v>243</v>
      </c>
      <c r="I655" t="s">
        <v>2335</v>
      </c>
      <c r="O655"/>
      <c r="AE655" t="str">
        <f>IFERROR(VLOOKUP(#REF!,[2]Sheet2!#REF!,2,0),"")</f>
        <v/>
      </c>
      <c r="AI655" t="s">
        <v>2335</v>
      </c>
      <c r="AL655" t="str">
        <f>IFERROR(VLOOKUP(A655,[2]Sheet2!A$2:C$3613,2,0),"")</f>
        <v>م</v>
      </c>
      <c r="AM655" t="str">
        <f>IFERROR(VLOOKUP(A656,[2]Sheet2!A$2:C$3613,3,0),"")</f>
        <v/>
      </c>
      <c r="AN655" t="s">
        <v>1712</v>
      </c>
      <c r="AO655" t="s">
        <v>1712</v>
      </c>
      <c r="AP655" t="s">
        <v>2332</v>
      </c>
      <c r="AQ655" t="e">
        <f>VLOOKUP(A655,[1]Sheet1!$C$4:$G$51,1,0)</f>
        <v>#N/A</v>
      </c>
      <c r="AR655" t="e">
        <f>VLOOKUP(A655,[1]Sheet1!$C$4:$H$51,1,0)</f>
        <v>#N/A</v>
      </c>
    </row>
    <row r="656" spans="1:44" x14ac:dyDescent="0.2">
      <c r="A656">
        <v>122926</v>
      </c>
      <c r="B656" t="s">
        <v>987</v>
      </c>
      <c r="C656" t="s">
        <v>376</v>
      </c>
      <c r="D656" t="s">
        <v>455</v>
      </c>
      <c r="I656" t="s">
        <v>428</v>
      </c>
      <c r="N656" t="s">
        <v>600</v>
      </c>
      <c r="O656"/>
      <c r="AI656">
        <v>0</v>
      </c>
      <c r="AP656">
        <v>0</v>
      </c>
      <c r="AQ656" t="e">
        <f>VLOOKUP(A656,[1]Sheet1!$C$4:$G$51,1,0)</f>
        <v>#N/A</v>
      </c>
      <c r="AR656" t="e">
        <f>VLOOKUP(A656,[1]Sheet1!$C$4:$H$51,1,0)</f>
        <v>#N/A</v>
      </c>
    </row>
    <row r="657" spans="1:44" x14ac:dyDescent="0.2">
      <c r="A657">
        <v>122934</v>
      </c>
      <c r="B657" t="s">
        <v>1449</v>
      </c>
      <c r="C657" t="s">
        <v>492</v>
      </c>
      <c r="D657" t="s">
        <v>374</v>
      </c>
      <c r="I657" t="s">
        <v>428</v>
      </c>
      <c r="O657"/>
      <c r="AG657" t="s">
        <v>1799</v>
      </c>
      <c r="AI657" t="s">
        <v>1799</v>
      </c>
      <c r="AP657">
        <v>0</v>
      </c>
      <c r="AQ657" t="e">
        <f>VLOOKUP(A657,[1]Sheet1!$C$4:$G$51,1,0)</f>
        <v>#N/A</v>
      </c>
      <c r="AR657" t="e">
        <f>VLOOKUP(A657,[1]Sheet1!$C$4:$H$51,1,0)</f>
        <v>#N/A</v>
      </c>
    </row>
    <row r="658" spans="1:44" x14ac:dyDescent="0.2">
      <c r="A658">
        <v>122959</v>
      </c>
      <c r="B658" t="s">
        <v>1455</v>
      </c>
      <c r="C658" t="s">
        <v>438</v>
      </c>
      <c r="D658" t="s">
        <v>370</v>
      </c>
      <c r="I658" t="s">
        <v>428</v>
      </c>
      <c r="O658"/>
      <c r="AG658" t="s">
        <v>1799</v>
      </c>
      <c r="AI658" t="s">
        <v>1799</v>
      </c>
      <c r="AO658" t="s">
        <v>1712</v>
      </c>
      <c r="AP658">
        <v>0</v>
      </c>
      <c r="AQ658" t="e">
        <f>VLOOKUP(A658,[1]Sheet1!$C$4:$G$51,1,0)</f>
        <v>#N/A</v>
      </c>
      <c r="AR658" t="e">
        <f>VLOOKUP(A658,[1]Sheet1!$C$4:$H$51,1,0)</f>
        <v>#N/A</v>
      </c>
    </row>
    <row r="659" spans="1:44" x14ac:dyDescent="0.2">
      <c r="A659">
        <v>122974</v>
      </c>
      <c r="B659" t="s">
        <v>986</v>
      </c>
      <c r="C659" t="s">
        <v>79</v>
      </c>
      <c r="D659" t="s">
        <v>246</v>
      </c>
      <c r="E659" t="s">
        <v>343</v>
      </c>
      <c r="F659" s="261">
        <v>0</v>
      </c>
      <c r="G659" t="s">
        <v>325</v>
      </c>
      <c r="H659" t="s">
        <v>344</v>
      </c>
      <c r="I659" t="s">
        <v>428</v>
      </c>
      <c r="K659" t="s">
        <v>345</v>
      </c>
      <c r="L659">
        <v>2019</v>
      </c>
      <c r="M659" t="s">
        <v>325</v>
      </c>
      <c r="N659" t="s">
        <v>325</v>
      </c>
      <c r="O659"/>
      <c r="AI659">
        <v>0</v>
      </c>
      <c r="AP659">
        <v>0</v>
      </c>
      <c r="AQ659" t="e">
        <f>VLOOKUP(A659,[1]Sheet1!$C$4:$G$51,1,0)</f>
        <v>#N/A</v>
      </c>
      <c r="AR659" t="e">
        <f>VLOOKUP(A659,[1]Sheet1!$C$4:$H$51,1,0)</f>
        <v>#N/A</v>
      </c>
    </row>
    <row r="660" spans="1:44" x14ac:dyDescent="0.2">
      <c r="A660">
        <v>122976</v>
      </c>
      <c r="B660" t="s">
        <v>984</v>
      </c>
      <c r="C660" t="s">
        <v>168</v>
      </c>
      <c r="D660" t="s">
        <v>985</v>
      </c>
      <c r="I660" t="s">
        <v>428</v>
      </c>
      <c r="O660"/>
      <c r="AE660" t="str">
        <f>IFERROR(VLOOKUP(#REF!,[2]Sheet2!#REF!,2,0),"")</f>
        <v/>
      </c>
      <c r="AI660">
        <v>0</v>
      </c>
      <c r="AP660">
        <v>0</v>
      </c>
      <c r="AQ660" t="e">
        <f>VLOOKUP(A660,[1]Sheet1!$C$4:$G$51,1,0)</f>
        <v>#N/A</v>
      </c>
      <c r="AR660" t="e">
        <f>VLOOKUP(A660,[1]Sheet1!$C$4:$H$51,1,0)</f>
        <v>#N/A</v>
      </c>
    </row>
    <row r="661" spans="1:44" x14ac:dyDescent="0.2">
      <c r="A661">
        <v>122981</v>
      </c>
      <c r="B661" t="s">
        <v>1463</v>
      </c>
      <c r="C661" t="s">
        <v>1464</v>
      </c>
      <c r="D661" t="s">
        <v>1465</v>
      </c>
      <c r="I661" t="s">
        <v>428</v>
      </c>
      <c r="O661"/>
      <c r="AG661" t="s">
        <v>1799</v>
      </c>
      <c r="AI661" t="s">
        <v>1799</v>
      </c>
      <c r="AO661" t="s">
        <v>1712</v>
      </c>
      <c r="AP661">
        <v>0</v>
      </c>
      <c r="AQ661" t="e">
        <f>VLOOKUP(A661,[1]Sheet1!$C$4:$G$51,1,0)</f>
        <v>#N/A</v>
      </c>
      <c r="AR661" t="e">
        <f>VLOOKUP(A661,[1]Sheet1!$C$4:$H$51,1,0)</f>
        <v>#N/A</v>
      </c>
    </row>
    <row r="662" spans="1:44" x14ac:dyDescent="0.2">
      <c r="A662">
        <v>122982</v>
      </c>
      <c r="B662" t="s">
        <v>1466</v>
      </c>
      <c r="C662" t="s">
        <v>60</v>
      </c>
      <c r="D662" t="s">
        <v>1467</v>
      </c>
      <c r="I662" t="s">
        <v>428</v>
      </c>
      <c r="O662"/>
      <c r="AG662" t="s">
        <v>1799</v>
      </c>
      <c r="AI662" t="s">
        <v>1799</v>
      </c>
      <c r="AO662" t="s">
        <v>1712</v>
      </c>
      <c r="AP662">
        <v>0</v>
      </c>
      <c r="AQ662" t="e">
        <f>VLOOKUP(A662,[1]Sheet1!$C$4:$G$51,1,0)</f>
        <v>#N/A</v>
      </c>
      <c r="AR662" t="e">
        <f>VLOOKUP(A662,[1]Sheet1!$C$4:$H$51,1,0)</f>
        <v>#N/A</v>
      </c>
    </row>
    <row r="663" spans="1:44" x14ac:dyDescent="0.2">
      <c r="A663">
        <v>122984</v>
      </c>
      <c r="B663" t="s">
        <v>983</v>
      </c>
      <c r="C663" t="s">
        <v>459</v>
      </c>
      <c r="D663" t="s">
        <v>666</v>
      </c>
      <c r="I663" t="s">
        <v>428</v>
      </c>
      <c r="O663"/>
      <c r="AI663">
        <v>0</v>
      </c>
      <c r="AM663" t="str">
        <f>IFERROR(VLOOKUP(A664,[2]Sheet2!A$2:C$3613,3,0),"")</f>
        <v>م</v>
      </c>
      <c r="AN663" t="s">
        <v>1712</v>
      </c>
      <c r="AO663" t="s">
        <v>1712</v>
      </c>
      <c r="AP663">
        <v>0</v>
      </c>
      <c r="AQ663" t="e">
        <f>VLOOKUP(A663,[1]Sheet1!$C$4:$G$51,1,0)</f>
        <v>#N/A</v>
      </c>
      <c r="AR663" t="e">
        <f>VLOOKUP(A663,[1]Sheet1!$C$4:$H$51,1,0)</f>
        <v>#N/A</v>
      </c>
    </row>
    <row r="664" spans="1:44" x14ac:dyDescent="0.2">
      <c r="A664">
        <v>123011</v>
      </c>
      <c r="B664" t="s">
        <v>1480</v>
      </c>
      <c r="C664" t="s">
        <v>1481</v>
      </c>
      <c r="D664" t="s">
        <v>1482</v>
      </c>
      <c r="I664" t="s">
        <v>428</v>
      </c>
      <c r="O664"/>
      <c r="AE664" t="str">
        <f>IFERROR(VLOOKUP(#REF!,[2]Sheet2!#REF!,2,0),"")</f>
        <v/>
      </c>
      <c r="AG664" t="s">
        <v>1799</v>
      </c>
      <c r="AI664" t="s">
        <v>1799</v>
      </c>
      <c r="AL664" t="str">
        <f>IFERROR(VLOOKUP(A664,[2]Sheet2!A$2:C$3613,2,0),"")</f>
        <v>م</v>
      </c>
      <c r="AM664" t="str">
        <f>IFERROR(VLOOKUP(A665,[2]Sheet2!A$2:C$3613,3,0),"")</f>
        <v/>
      </c>
      <c r="AN664" t="s">
        <v>1712</v>
      </c>
      <c r="AO664" t="s">
        <v>1712</v>
      </c>
      <c r="AP664">
        <v>0</v>
      </c>
      <c r="AQ664" t="e">
        <f>VLOOKUP(A664,[1]Sheet1!$C$4:$G$51,1,0)</f>
        <v>#N/A</v>
      </c>
      <c r="AR664" t="e">
        <f>VLOOKUP(A664,[1]Sheet1!$C$4:$H$51,1,0)</f>
        <v>#N/A</v>
      </c>
    </row>
    <row r="665" spans="1:44" x14ac:dyDescent="0.2">
      <c r="A665">
        <v>123020</v>
      </c>
      <c r="B665" t="s">
        <v>979</v>
      </c>
      <c r="C665" t="s">
        <v>404</v>
      </c>
      <c r="D665" t="s">
        <v>731</v>
      </c>
      <c r="I665" t="s">
        <v>428</v>
      </c>
      <c r="O665"/>
      <c r="AI665">
        <v>0</v>
      </c>
      <c r="AP665">
        <v>0</v>
      </c>
      <c r="AQ665" t="e">
        <f>VLOOKUP(A665,[1]Sheet1!$C$4:$G$51,1,0)</f>
        <v>#N/A</v>
      </c>
      <c r="AR665" t="e">
        <f>VLOOKUP(A665,[1]Sheet1!$C$4:$H$51,1,0)</f>
        <v>#N/A</v>
      </c>
    </row>
    <row r="666" spans="1:44" x14ac:dyDescent="0.2">
      <c r="A666">
        <v>123025</v>
      </c>
      <c r="B666" t="s">
        <v>976</v>
      </c>
      <c r="C666" t="s">
        <v>86</v>
      </c>
      <c r="D666" t="s">
        <v>977</v>
      </c>
      <c r="E666" t="s">
        <v>1284</v>
      </c>
      <c r="F666" s="230">
        <v>33239</v>
      </c>
      <c r="G666" t="s">
        <v>1604</v>
      </c>
      <c r="H666" t="s">
        <v>344</v>
      </c>
      <c r="I666" t="s">
        <v>428</v>
      </c>
      <c r="K666" t="s">
        <v>1567</v>
      </c>
      <c r="L666">
        <v>2008</v>
      </c>
      <c r="M666" t="s">
        <v>338</v>
      </c>
      <c r="N666" t="s">
        <v>330</v>
      </c>
      <c r="O666"/>
      <c r="AI666">
        <v>0</v>
      </c>
      <c r="AP666">
        <v>0</v>
      </c>
      <c r="AQ666" t="e">
        <f>VLOOKUP(A666,[1]Sheet1!$C$4:$G$51,1,0)</f>
        <v>#N/A</v>
      </c>
      <c r="AR666" t="e">
        <f>VLOOKUP(A666,[1]Sheet1!$C$4:$H$51,1,0)</f>
        <v>#N/A</v>
      </c>
    </row>
    <row r="667" spans="1:44" x14ac:dyDescent="0.2">
      <c r="A667">
        <v>123030</v>
      </c>
      <c r="B667" t="s">
        <v>975</v>
      </c>
      <c r="C667" t="s">
        <v>87</v>
      </c>
      <c r="D667" t="s">
        <v>260</v>
      </c>
      <c r="I667" t="s">
        <v>428</v>
      </c>
      <c r="O667"/>
      <c r="AI667" t="s">
        <v>2329</v>
      </c>
      <c r="AO667" t="s">
        <v>1712</v>
      </c>
      <c r="AP667">
        <v>0</v>
      </c>
      <c r="AQ667" t="e">
        <f>VLOOKUP(A667,[1]Sheet1!$C$4:$G$51,1,0)</f>
        <v>#N/A</v>
      </c>
      <c r="AR667" t="e">
        <f>VLOOKUP(A667,[1]Sheet1!$C$4:$H$51,1,0)</f>
        <v>#N/A</v>
      </c>
    </row>
    <row r="668" spans="1:44" x14ac:dyDescent="0.2">
      <c r="A668">
        <v>123042</v>
      </c>
      <c r="B668" t="s">
        <v>974</v>
      </c>
      <c r="C668" t="s">
        <v>121</v>
      </c>
      <c r="D668" t="s">
        <v>424</v>
      </c>
      <c r="E668" t="s">
        <v>343</v>
      </c>
      <c r="F668" s="230">
        <v>35831</v>
      </c>
      <c r="G668" t="s">
        <v>1682</v>
      </c>
      <c r="H668" t="s">
        <v>344</v>
      </c>
      <c r="I668" t="s">
        <v>428</v>
      </c>
      <c r="K668" t="s">
        <v>326</v>
      </c>
      <c r="L668">
        <v>2018</v>
      </c>
      <c r="M668" t="s">
        <v>327</v>
      </c>
      <c r="N668" t="s">
        <v>327</v>
      </c>
      <c r="O668"/>
      <c r="AI668">
        <v>0</v>
      </c>
      <c r="AP668">
        <v>0</v>
      </c>
      <c r="AQ668" t="e">
        <f>VLOOKUP(A668,[1]Sheet1!$C$4:$G$51,1,0)</f>
        <v>#N/A</v>
      </c>
      <c r="AR668" t="e">
        <f>VLOOKUP(A668,[1]Sheet1!$C$4:$H$51,1,0)</f>
        <v>#N/A</v>
      </c>
    </row>
    <row r="669" spans="1:44" x14ac:dyDescent="0.2">
      <c r="A669">
        <v>123047</v>
      </c>
      <c r="B669" t="s">
        <v>1491</v>
      </c>
      <c r="C669" t="s">
        <v>656</v>
      </c>
      <c r="D669" t="s">
        <v>1492</v>
      </c>
      <c r="I669" t="s">
        <v>428</v>
      </c>
      <c r="O669"/>
      <c r="AG669" t="s">
        <v>1799</v>
      </c>
      <c r="AI669" t="s">
        <v>1799</v>
      </c>
      <c r="AO669" t="s">
        <v>1712</v>
      </c>
      <c r="AP669">
        <v>0</v>
      </c>
      <c r="AQ669" t="e">
        <f>VLOOKUP(A669,[1]Sheet1!$C$4:$G$51,1,0)</f>
        <v>#N/A</v>
      </c>
      <c r="AR669" t="e">
        <f>VLOOKUP(A669,[1]Sheet1!$C$4:$H$51,1,0)</f>
        <v>#N/A</v>
      </c>
    </row>
    <row r="670" spans="1:44" x14ac:dyDescent="0.2">
      <c r="A670">
        <v>123081</v>
      </c>
      <c r="B670" t="s">
        <v>972</v>
      </c>
      <c r="C670" t="s">
        <v>397</v>
      </c>
      <c r="D670" t="s">
        <v>640</v>
      </c>
      <c r="E670" t="s">
        <v>1284</v>
      </c>
      <c r="F670" s="230">
        <v>36184</v>
      </c>
      <c r="G670" t="s">
        <v>325</v>
      </c>
      <c r="H670" t="s">
        <v>344</v>
      </c>
      <c r="I670" t="s">
        <v>428</v>
      </c>
      <c r="K670" t="s">
        <v>326</v>
      </c>
      <c r="L670">
        <v>2016</v>
      </c>
      <c r="M670" t="s">
        <v>325</v>
      </c>
      <c r="N670" t="s">
        <v>333</v>
      </c>
      <c r="O670"/>
      <c r="AI670">
        <v>0</v>
      </c>
      <c r="AO670" t="s">
        <v>1712</v>
      </c>
      <c r="AP670">
        <v>0</v>
      </c>
      <c r="AQ670" t="e">
        <f>VLOOKUP(A670,[1]Sheet1!$C$4:$G$51,1,0)</f>
        <v>#N/A</v>
      </c>
      <c r="AR670" t="e">
        <f>VLOOKUP(A670,[1]Sheet1!$C$4:$H$51,1,0)</f>
        <v>#N/A</v>
      </c>
    </row>
    <row r="671" spans="1:44" x14ac:dyDescent="0.2">
      <c r="A671">
        <v>123083</v>
      </c>
      <c r="B671" t="s">
        <v>970</v>
      </c>
      <c r="C671" t="s">
        <v>507</v>
      </c>
      <c r="D671" t="s">
        <v>971</v>
      </c>
      <c r="E671" t="s">
        <v>343</v>
      </c>
      <c r="F671" s="230">
        <v>33970</v>
      </c>
      <c r="G671" t="s">
        <v>1683</v>
      </c>
      <c r="H671" t="s">
        <v>344</v>
      </c>
      <c r="I671" t="s">
        <v>428</v>
      </c>
      <c r="K671" t="s">
        <v>345</v>
      </c>
      <c r="L671">
        <v>2010</v>
      </c>
      <c r="M671" t="s">
        <v>327</v>
      </c>
      <c r="N671" t="s">
        <v>327</v>
      </c>
      <c r="O671"/>
      <c r="AI671">
        <v>0</v>
      </c>
      <c r="AP671">
        <v>0</v>
      </c>
      <c r="AQ671" t="e">
        <f>VLOOKUP(A671,[1]Sheet1!$C$4:$G$51,1,0)</f>
        <v>#N/A</v>
      </c>
      <c r="AR671" t="e">
        <f>VLOOKUP(A671,[1]Sheet1!$C$4:$H$51,1,0)</f>
        <v>#N/A</v>
      </c>
    </row>
    <row r="672" spans="1:44" x14ac:dyDescent="0.2">
      <c r="A672">
        <v>123084</v>
      </c>
      <c r="B672" t="s">
        <v>969</v>
      </c>
      <c r="C672" t="s">
        <v>700</v>
      </c>
      <c r="D672" t="s">
        <v>219</v>
      </c>
      <c r="E672" t="s">
        <v>343</v>
      </c>
      <c r="F672" s="230">
        <v>33239</v>
      </c>
      <c r="G672" t="s">
        <v>1684</v>
      </c>
      <c r="H672" t="s">
        <v>344</v>
      </c>
      <c r="I672" t="s">
        <v>428</v>
      </c>
      <c r="K672" t="s">
        <v>326</v>
      </c>
      <c r="L672">
        <v>2009</v>
      </c>
      <c r="M672" t="s">
        <v>333</v>
      </c>
      <c r="N672" t="s">
        <v>333</v>
      </c>
      <c r="O672"/>
      <c r="AI672">
        <v>0</v>
      </c>
      <c r="AO672" t="s">
        <v>1712</v>
      </c>
      <c r="AP672">
        <v>0</v>
      </c>
      <c r="AQ672" t="e">
        <f>VLOOKUP(A672,[1]Sheet1!$C$4:$G$51,1,0)</f>
        <v>#N/A</v>
      </c>
      <c r="AR672" t="e">
        <f>VLOOKUP(A672,[1]Sheet1!$C$4:$H$51,1,0)</f>
        <v>#N/A</v>
      </c>
    </row>
    <row r="673" spans="1:44" x14ac:dyDescent="0.2">
      <c r="A673">
        <v>123092</v>
      </c>
      <c r="B673" t="s">
        <v>968</v>
      </c>
      <c r="C673" t="s">
        <v>66</v>
      </c>
      <c r="D673" t="s">
        <v>702</v>
      </c>
      <c r="I673" t="s">
        <v>428</v>
      </c>
      <c r="O673"/>
      <c r="AI673">
        <v>0</v>
      </c>
      <c r="AP673">
        <v>0</v>
      </c>
      <c r="AQ673" t="e">
        <f>VLOOKUP(A673,[1]Sheet1!$C$4:$G$51,1,0)</f>
        <v>#N/A</v>
      </c>
      <c r="AR673" t="e">
        <f>VLOOKUP(A673,[1]Sheet1!$C$4:$H$51,1,0)</f>
        <v>#N/A</v>
      </c>
    </row>
    <row r="674" spans="1:44" x14ac:dyDescent="0.2">
      <c r="A674">
        <v>123107</v>
      </c>
      <c r="B674" t="s">
        <v>967</v>
      </c>
      <c r="C674" t="s">
        <v>165</v>
      </c>
      <c r="D674" t="s">
        <v>220</v>
      </c>
      <c r="E674" t="s">
        <v>1284</v>
      </c>
      <c r="F674" s="230">
        <v>35331</v>
      </c>
      <c r="G674" t="s">
        <v>325</v>
      </c>
      <c r="H674" t="s">
        <v>344</v>
      </c>
      <c r="I674" t="s">
        <v>428</v>
      </c>
      <c r="K674" t="s">
        <v>326</v>
      </c>
      <c r="L674">
        <v>2014</v>
      </c>
      <c r="M674" t="s">
        <v>325</v>
      </c>
      <c r="N674" t="s">
        <v>325</v>
      </c>
      <c r="O674"/>
      <c r="AI674">
        <v>0</v>
      </c>
      <c r="AP674">
        <v>0</v>
      </c>
      <c r="AQ674" t="e">
        <f>VLOOKUP(A674,[1]Sheet1!$C$4:$G$51,1,0)</f>
        <v>#N/A</v>
      </c>
      <c r="AR674" t="e">
        <f>VLOOKUP(A674,[1]Sheet1!$C$4:$H$51,1,0)</f>
        <v>#N/A</v>
      </c>
    </row>
    <row r="675" spans="1:44" x14ac:dyDescent="0.2">
      <c r="A675">
        <v>123112</v>
      </c>
      <c r="B675" t="s">
        <v>1508</v>
      </c>
      <c r="C675" t="s">
        <v>119</v>
      </c>
      <c r="D675" t="s">
        <v>498</v>
      </c>
      <c r="I675" t="s">
        <v>428</v>
      </c>
      <c r="O675"/>
      <c r="AG675" t="s">
        <v>1799</v>
      </c>
      <c r="AI675" t="s">
        <v>1799</v>
      </c>
      <c r="AO675" t="s">
        <v>1712</v>
      </c>
      <c r="AP675">
        <v>0</v>
      </c>
      <c r="AQ675" t="e">
        <f>VLOOKUP(A675,[1]Sheet1!$C$4:$G$51,1,0)</f>
        <v>#N/A</v>
      </c>
      <c r="AR675" t="e">
        <f>VLOOKUP(A675,[1]Sheet1!$C$4:$H$51,1,0)</f>
        <v>#N/A</v>
      </c>
    </row>
    <row r="676" spans="1:44" x14ac:dyDescent="0.2">
      <c r="A676">
        <v>123117</v>
      </c>
      <c r="B676" t="s">
        <v>966</v>
      </c>
      <c r="C676" t="s">
        <v>66</v>
      </c>
      <c r="D676" t="s">
        <v>399</v>
      </c>
      <c r="I676" t="s">
        <v>428</v>
      </c>
      <c r="O676"/>
      <c r="AI676">
        <v>0</v>
      </c>
      <c r="AP676">
        <v>0</v>
      </c>
      <c r="AQ676" t="e">
        <f>VLOOKUP(A676,[1]Sheet1!$C$4:$G$51,1,0)</f>
        <v>#N/A</v>
      </c>
      <c r="AR676" t="e">
        <f>VLOOKUP(A676,[1]Sheet1!$C$4:$H$51,1,0)</f>
        <v>#N/A</v>
      </c>
    </row>
    <row r="677" spans="1:44" x14ac:dyDescent="0.2">
      <c r="A677">
        <v>123124</v>
      </c>
      <c r="B677" t="s">
        <v>1518</v>
      </c>
      <c r="C677" t="s">
        <v>1519</v>
      </c>
      <c r="D677" t="s">
        <v>640</v>
      </c>
      <c r="I677" t="s">
        <v>428</v>
      </c>
      <c r="O677"/>
      <c r="AG677" t="s">
        <v>1799</v>
      </c>
      <c r="AI677" t="s">
        <v>1799</v>
      </c>
      <c r="AN677" t="s">
        <v>1712</v>
      </c>
      <c r="AO677" t="s">
        <v>1712</v>
      </c>
      <c r="AP677">
        <v>0</v>
      </c>
      <c r="AQ677" t="e">
        <f>VLOOKUP(A677,[1]Sheet1!$C$4:$G$51,1,0)</f>
        <v>#N/A</v>
      </c>
      <c r="AR677" t="e">
        <f>VLOOKUP(A677,[1]Sheet1!$C$4:$H$51,1,0)</f>
        <v>#N/A</v>
      </c>
    </row>
    <row r="678" spans="1:44" x14ac:dyDescent="0.2">
      <c r="A678">
        <v>123133</v>
      </c>
      <c r="B678" t="s">
        <v>1528</v>
      </c>
      <c r="C678" t="s">
        <v>973</v>
      </c>
      <c r="D678" t="s">
        <v>209</v>
      </c>
      <c r="I678" t="s">
        <v>428</v>
      </c>
      <c r="O678"/>
      <c r="AE678" t="str">
        <f>IFERROR(VLOOKUP(#REF!,[2]Sheet2!#REF!,2,0),"")</f>
        <v/>
      </c>
      <c r="AI678" t="s">
        <v>2329</v>
      </c>
      <c r="AL678" t="str">
        <f>IFERROR(VLOOKUP(A678,[2]Sheet2!A$2:C$3613,2,0),"")</f>
        <v>م</v>
      </c>
      <c r="AN678" t="s">
        <v>1712</v>
      </c>
      <c r="AO678" t="s">
        <v>1712</v>
      </c>
      <c r="AP678">
        <v>0</v>
      </c>
      <c r="AQ678" t="e">
        <f>VLOOKUP(A678,[1]Sheet1!$C$4:$G$51,1,0)</f>
        <v>#N/A</v>
      </c>
      <c r="AR678" t="e">
        <f>VLOOKUP(A678,[1]Sheet1!$C$4:$H$51,1,0)</f>
        <v>#N/A</v>
      </c>
    </row>
    <row r="679" spans="1:44" x14ac:dyDescent="0.2">
      <c r="A679">
        <v>123135</v>
      </c>
      <c r="B679" t="s">
        <v>964</v>
      </c>
      <c r="C679" t="s">
        <v>965</v>
      </c>
      <c r="D679" t="s">
        <v>305</v>
      </c>
      <c r="I679" t="s">
        <v>428</v>
      </c>
      <c r="O679"/>
      <c r="AE679" t="str">
        <f>IFERROR(VLOOKUP(#REF!,[2]Sheet2!#REF!,2,0),"")</f>
        <v/>
      </c>
      <c r="AI679" t="s">
        <v>2329</v>
      </c>
      <c r="AL679" t="str">
        <f>IFERROR(VLOOKUP(A679,[2]Sheet2!A$2:C$3613,2,0),"")</f>
        <v>م</v>
      </c>
      <c r="AN679" t="s">
        <v>1712</v>
      </c>
      <c r="AO679" t="s">
        <v>1712</v>
      </c>
      <c r="AP679">
        <v>0</v>
      </c>
      <c r="AQ679" t="e">
        <f>VLOOKUP(A679,[1]Sheet1!$C$4:$G$51,1,0)</f>
        <v>#N/A</v>
      </c>
      <c r="AR679" t="e">
        <f>VLOOKUP(A679,[1]Sheet1!$C$4:$H$51,1,0)</f>
        <v>#N/A</v>
      </c>
    </row>
    <row r="680" spans="1:44" x14ac:dyDescent="0.2">
      <c r="A680">
        <v>123147</v>
      </c>
      <c r="B680" t="s">
        <v>963</v>
      </c>
      <c r="C680" t="s">
        <v>66</v>
      </c>
      <c r="D680" t="s">
        <v>277</v>
      </c>
      <c r="E680" t="s">
        <v>343</v>
      </c>
      <c r="F680" s="230">
        <v>34945</v>
      </c>
      <c r="G680" t="s">
        <v>325</v>
      </c>
      <c r="H680" t="s">
        <v>344</v>
      </c>
      <c r="I680" t="s">
        <v>428</v>
      </c>
      <c r="K680" t="s">
        <v>326</v>
      </c>
      <c r="L680">
        <v>2014</v>
      </c>
      <c r="M680" t="s">
        <v>337</v>
      </c>
      <c r="N680" t="s">
        <v>337</v>
      </c>
      <c r="O680"/>
      <c r="AI680">
        <v>0</v>
      </c>
      <c r="AO680" t="s">
        <v>1712</v>
      </c>
      <c r="AP680">
        <v>0</v>
      </c>
      <c r="AQ680" t="e">
        <f>VLOOKUP(A680,[1]Sheet1!$C$4:$G$51,1,0)</f>
        <v>#N/A</v>
      </c>
      <c r="AR680" t="e">
        <f>VLOOKUP(A680,[1]Sheet1!$C$4:$H$51,1,0)</f>
        <v>#N/A</v>
      </c>
    </row>
    <row r="681" spans="1:44" x14ac:dyDescent="0.2">
      <c r="A681">
        <v>123153</v>
      </c>
      <c r="B681" t="s">
        <v>962</v>
      </c>
      <c r="C681" t="s">
        <v>646</v>
      </c>
      <c r="D681" t="s">
        <v>483</v>
      </c>
      <c r="E681" t="s">
        <v>343</v>
      </c>
      <c r="F681" s="230">
        <v>27106</v>
      </c>
      <c r="G681" t="s">
        <v>325</v>
      </c>
      <c r="H681" t="s">
        <v>344</v>
      </c>
      <c r="I681" t="s">
        <v>428</v>
      </c>
      <c r="K681" t="s">
        <v>345</v>
      </c>
      <c r="L681">
        <v>1994</v>
      </c>
      <c r="M681" t="s">
        <v>325</v>
      </c>
      <c r="N681" t="s">
        <v>325</v>
      </c>
      <c r="O681"/>
      <c r="AI681">
        <v>0</v>
      </c>
      <c r="AP681">
        <v>0</v>
      </c>
      <c r="AQ681" t="e">
        <f>VLOOKUP(A681,[1]Sheet1!$C$4:$G$51,1,0)</f>
        <v>#N/A</v>
      </c>
      <c r="AR681" t="e">
        <f>VLOOKUP(A681,[1]Sheet1!$C$4:$H$51,1,0)</f>
        <v>#N/A</v>
      </c>
    </row>
    <row r="682" spans="1:44" x14ac:dyDescent="0.2">
      <c r="A682">
        <v>123155</v>
      </c>
      <c r="B682" t="s">
        <v>961</v>
      </c>
      <c r="C682" t="s">
        <v>60</v>
      </c>
      <c r="D682" t="s">
        <v>763</v>
      </c>
      <c r="E682" t="s">
        <v>343</v>
      </c>
      <c r="F682" s="230">
        <v>34397</v>
      </c>
      <c r="G682" t="s">
        <v>1661</v>
      </c>
      <c r="H682" t="s">
        <v>344</v>
      </c>
      <c r="I682" t="s">
        <v>428</v>
      </c>
      <c r="K682" t="s">
        <v>326</v>
      </c>
      <c r="L682">
        <v>2013</v>
      </c>
      <c r="M682" t="s">
        <v>339</v>
      </c>
      <c r="N682" t="s">
        <v>339</v>
      </c>
      <c r="O682">
        <v>157</v>
      </c>
      <c r="P682" s="230">
        <v>45729</v>
      </c>
      <c r="Q682">
        <v>170000</v>
      </c>
      <c r="AI682">
        <v>0</v>
      </c>
      <c r="AP682">
        <v>0</v>
      </c>
      <c r="AQ682" t="e">
        <f>VLOOKUP(A682,[1]Sheet1!$C$4:$G$51,1,0)</f>
        <v>#N/A</v>
      </c>
      <c r="AR682" t="e">
        <f>VLOOKUP(A682,[1]Sheet1!$C$4:$H$51,1,0)</f>
        <v>#N/A</v>
      </c>
    </row>
    <row r="683" spans="1:44" x14ac:dyDescent="0.2">
      <c r="A683">
        <v>123162</v>
      </c>
      <c r="B683" t="s">
        <v>960</v>
      </c>
      <c r="C683" t="s">
        <v>177</v>
      </c>
      <c r="D683" t="s">
        <v>298</v>
      </c>
      <c r="E683" t="s">
        <v>342</v>
      </c>
      <c r="F683" s="230">
        <v>32238</v>
      </c>
      <c r="G683" t="s">
        <v>1662</v>
      </c>
      <c r="H683" t="s">
        <v>344</v>
      </c>
      <c r="I683" t="s">
        <v>428</v>
      </c>
      <c r="K683" t="s">
        <v>1567</v>
      </c>
      <c r="L683">
        <v>2006</v>
      </c>
      <c r="M683" t="s">
        <v>327</v>
      </c>
      <c r="N683" t="s">
        <v>333</v>
      </c>
      <c r="O683"/>
      <c r="AI683">
        <v>0</v>
      </c>
      <c r="AP683">
        <v>0</v>
      </c>
      <c r="AQ683" t="e">
        <f>VLOOKUP(A683,[1]Sheet1!$C$4:$G$51,1,0)</f>
        <v>#N/A</v>
      </c>
      <c r="AR683" t="e">
        <f>VLOOKUP(A683,[1]Sheet1!$C$4:$H$51,1,0)</f>
        <v>#N/A</v>
      </c>
    </row>
    <row r="684" spans="1:44" x14ac:dyDescent="0.2">
      <c r="A684">
        <v>123166</v>
      </c>
      <c r="B684" t="s">
        <v>959</v>
      </c>
      <c r="C684" t="s">
        <v>67</v>
      </c>
      <c r="D684" t="s">
        <v>469</v>
      </c>
      <c r="E684" t="s">
        <v>1284</v>
      </c>
      <c r="F684" s="230">
        <v>35442</v>
      </c>
      <c r="G684" t="s">
        <v>1663</v>
      </c>
      <c r="H684" t="s">
        <v>344</v>
      </c>
      <c r="I684" t="s">
        <v>428</v>
      </c>
      <c r="K684" t="s">
        <v>1567</v>
      </c>
      <c r="L684">
        <v>2015</v>
      </c>
      <c r="M684" t="s">
        <v>338</v>
      </c>
      <c r="N684" t="s">
        <v>337</v>
      </c>
      <c r="O684"/>
      <c r="AI684">
        <v>0</v>
      </c>
      <c r="AP684">
        <v>0</v>
      </c>
      <c r="AQ684" t="e">
        <f>VLOOKUP(A684,[1]Sheet1!$C$4:$G$51,1,0)</f>
        <v>#N/A</v>
      </c>
      <c r="AR684" t="e">
        <f>VLOOKUP(A684,[1]Sheet1!$C$4:$H$51,1,0)</f>
        <v>#N/A</v>
      </c>
    </row>
    <row r="685" spans="1:44" x14ac:dyDescent="0.2">
      <c r="A685">
        <v>123191</v>
      </c>
      <c r="B685" t="s">
        <v>958</v>
      </c>
      <c r="C685" t="s">
        <v>515</v>
      </c>
      <c r="D685" t="s">
        <v>370</v>
      </c>
      <c r="I685" t="s">
        <v>428</v>
      </c>
      <c r="O685"/>
      <c r="AI685">
        <v>0</v>
      </c>
      <c r="AN685" t="s">
        <v>1712</v>
      </c>
      <c r="AO685" t="s">
        <v>1712</v>
      </c>
      <c r="AP685">
        <v>0</v>
      </c>
      <c r="AQ685" t="e">
        <f>VLOOKUP(A685,[1]Sheet1!$C$4:$G$51,1,0)</f>
        <v>#N/A</v>
      </c>
      <c r="AR685" t="e">
        <f>VLOOKUP(A685,[1]Sheet1!$C$4:$H$51,1,0)</f>
        <v>#N/A</v>
      </c>
    </row>
    <row r="686" spans="1:44" x14ac:dyDescent="0.2">
      <c r="A686">
        <v>123192</v>
      </c>
      <c r="B686" t="s">
        <v>957</v>
      </c>
      <c r="C686" t="s">
        <v>102</v>
      </c>
      <c r="D686" t="s">
        <v>1764</v>
      </c>
      <c r="E686" t="s">
        <v>1284</v>
      </c>
      <c r="F686" s="230">
        <v>29304</v>
      </c>
      <c r="G686" t="s">
        <v>1576</v>
      </c>
      <c r="H686" t="s">
        <v>344</v>
      </c>
      <c r="I686" t="s">
        <v>428</v>
      </c>
      <c r="K686" t="s">
        <v>1567</v>
      </c>
      <c r="L686">
        <v>1998</v>
      </c>
      <c r="M686" t="s">
        <v>338</v>
      </c>
      <c r="N686" t="s">
        <v>338</v>
      </c>
      <c r="O686"/>
      <c r="AI686">
        <v>0</v>
      </c>
      <c r="AP686">
        <v>0</v>
      </c>
      <c r="AQ686" t="e">
        <f>VLOOKUP(A686,[1]Sheet1!$C$4:$G$51,1,0)</f>
        <v>#N/A</v>
      </c>
      <c r="AR686" t="e">
        <f>VLOOKUP(A686,[1]Sheet1!$C$4:$H$51,1,0)</f>
        <v>#N/A</v>
      </c>
    </row>
    <row r="687" spans="1:44" x14ac:dyDescent="0.2">
      <c r="A687">
        <v>123195</v>
      </c>
      <c r="B687" t="s">
        <v>956</v>
      </c>
      <c r="C687" t="s">
        <v>679</v>
      </c>
      <c r="D687" t="s">
        <v>422</v>
      </c>
      <c r="I687" t="s">
        <v>428</v>
      </c>
      <c r="O687"/>
      <c r="AI687">
        <v>0</v>
      </c>
      <c r="AN687" t="s">
        <v>1712</v>
      </c>
      <c r="AO687" t="s">
        <v>1712</v>
      </c>
      <c r="AP687">
        <v>0</v>
      </c>
      <c r="AQ687" t="e">
        <f>VLOOKUP(A687,[1]Sheet1!$C$4:$G$51,1,0)</f>
        <v>#N/A</v>
      </c>
      <c r="AR687" t="e">
        <f>VLOOKUP(A687,[1]Sheet1!$C$4:$H$51,1,0)</f>
        <v>#N/A</v>
      </c>
    </row>
    <row r="688" spans="1:44" x14ac:dyDescent="0.2">
      <c r="A688">
        <v>123199</v>
      </c>
      <c r="B688" t="s">
        <v>955</v>
      </c>
      <c r="C688" t="s">
        <v>68</v>
      </c>
      <c r="D688" t="s">
        <v>640</v>
      </c>
      <c r="E688" t="s">
        <v>343</v>
      </c>
      <c r="F688" s="230">
        <v>34138</v>
      </c>
      <c r="G688" t="s">
        <v>1593</v>
      </c>
      <c r="H688" t="s">
        <v>344</v>
      </c>
      <c r="I688" t="s">
        <v>428</v>
      </c>
      <c r="K688" t="s">
        <v>345</v>
      </c>
      <c r="L688">
        <v>2011</v>
      </c>
      <c r="M688" t="s">
        <v>338</v>
      </c>
      <c r="N688" t="s">
        <v>338</v>
      </c>
      <c r="O688"/>
      <c r="AI688">
        <v>0</v>
      </c>
      <c r="AP688">
        <v>0</v>
      </c>
      <c r="AQ688" t="e">
        <f>VLOOKUP(A688,[1]Sheet1!$C$4:$G$51,1,0)</f>
        <v>#N/A</v>
      </c>
      <c r="AR688" t="e">
        <f>VLOOKUP(A688,[1]Sheet1!$C$4:$H$51,1,0)</f>
        <v>#N/A</v>
      </c>
    </row>
    <row r="689" spans="1:44" x14ac:dyDescent="0.2">
      <c r="A689">
        <v>123209</v>
      </c>
      <c r="B689" t="s">
        <v>708</v>
      </c>
      <c r="C689" t="s">
        <v>69</v>
      </c>
      <c r="D689" t="s">
        <v>243</v>
      </c>
      <c r="E689" t="s">
        <v>1284</v>
      </c>
      <c r="F689" s="230">
        <v>32745</v>
      </c>
      <c r="G689" t="s">
        <v>1654</v>
      </c>
      <c r="H689" t="s">
        <v>344</v>
      </c>
      <c r="I689" t="s">
        <v>428</v>
      </c>
      <c r="K689" t="s">
        <v>1567</v>
      </c>
      <c r="L689">
        <v>2014</v>
      </c>
      <c r="M689" t="s">
        <v>330</v>
      </c>
      <c r="N689" t="s">
        <v>330</v>
      </c>
      <c r="O689"/>
      <c r="AI689">
        <v>0</v>
      </c>
      <c r="AP689">
        <v>0</v>
      </c>
      <c r="AQ689" t="e">
        <f>VLOOKUP(A689,[1]Sheet1!$C$4:$G$51,1,0)</f>
        <v>#N/A</v>
      </c>
      <c r="AR689" t="e">
        <f>VLOOKUP(A689,[1]Sheet1!$C$4:$H$51,1,0)</f>
        <v>#N/A</v>
      </c>
    </row>
    <row r="690" spans="1:44" x14ac:dyDescent="0.2">
      <c r="A690">
        <v>123217</v>
      </c>
      <c r="B690" t="s">
        <v>953</v>
      </c>
      <c r="C690" t="s">
        <v>63</v>
      </c>
      <c r="D690" t="s">
        <v>954</v>
      </c>
      <c r="E690" t="s">
        <v>1284</v>
      </c>
      <c r="F690" s="230">
        <v>33692</v>
      </c>
      <c r="G690" t="s">
        <v>1604</v>
      </c>
      <c r="H690" t="s">
        <v>344</v>
      </c>
      <c r="I690" t="s">
        <v>428</v>
      </c>
      <c r="K690" t="s">
        <v>326</v>
      </c>
      <c r="L690">
        <v>2011</v>
      </c>
      <c r="M690" t="s">
        <v>338</v>
      </c>
      <c r="N690" t="s">
        <v>338</v>
      </c>
      <c r="O690"/>
      <c r="AI690">
        <v>0</v>
      </c>
      <c r="AP690">
        <v>0</v>
      </c>
      <c r="AQ690" t="e">
        <f>VLOOKUP(A690,[1]Sheet1!$C$4:$G$51,1,0)</f>
        <v>#N/A</v>
      </c>
      <c r="AR690" t="e">
        <f>VLOOKUP(A690,[1]Sheet1!$C$4:$H$51,1,0)</f>
        <v>#N/A</v>
      </c>
    </row>
    <row r="691" spans="1:44" x14ac:dyDescent="0.2">
      <c r="A691">
        <v>123224</v>
      </c>
      <c r="B691" t="s">
        <v>951</v>
      </c>
      <c r="C691" t="s">
        <v>790</v>
      </c>
      <c r="D691" t="s">
        <v>952</v>
      </c>
      <c r="E691" t="s">
        <v>343</v>
      </c>
      <c r="F691" s="230">
        <v>36428</v>
      </c>
      <c r="G691" t="s">
        <v>325</v>
      </c>
      <c r="H691" t="s">
        <v>344</v>
      </c>
      <c r="I691" t="s">
        <v>431</v>
      </c>
      <c r="K691" t="s">
        <v>326</v>
      </c>
      <c r="L691">
        <v>2017</v>
      </c>
      <c r="M691" t="s">
        <v>325</v>
      </c>
      <c r="N691" t="s">
        <v>325</v>
      </c>
      <c r="O691"/>
      <c r="AI691">
        <v>0</v>
      </c>
      <c r="AP691">
        <v>0</v>
      </c>
      <c r="AQ691" t="e">
        <f>VLOOKUP(A691,[1]Sheet1!$C$4:$G$51,1,0)</f>
        <v>#N/A</v>
      </c>
      <c r="AR691" t="e">
        <f>VLOOKUP(A691,[1]Sheet1!$C$4:$H$51,1,0)</f>
        <v>#N/A</v>
      </c>
    </row>
    <row r="692" spans="1:44" x14ac:dyDescent="0.2">
      <c r="A692">
        <v>123225</v>
      </c>
      <c r="B692" t="s">
        <v>950</v>
      </c>
      <c r="C692" t="s">
        <v>461</v>
      </c>
      <c r="D692" t="s">
        <v>506</v>
      </c>
      <c r="E692" t="s">
        <v>343</v>
      </c>
      <c r="F692" s="230">
        <v>32904</v>
      </c>
      <c r="G692" t="s">
        <v>1595</v>
      </c>
      <c r="H692" t="s">
        <v>344</v>
      </c>
      <c r="I692" t="s">
        <v>428</v>
      </c>
      <c r="K692" t="s">
        <v>345</v>
      </c>
      <c r="L692">
        <v>2008</v>
      </c>
      <c r="M692" t="s">
        <v>325</v>
      </c>
      <c r="N692" t="s">
        <v>336</v>
      </c>
      <c r="O692"/>
      <c r="AI692">
        <v>0</v>
      </c>
      <c r="AP692">
        <v>0</v>
      </c>
      <c r="AQ692" t="e">
        <f>VLOOKUP(A692,[1]Sheet1!$C$4:$G$51,1,0)</f>
        <v>#N/A</v>
      </c>
      <c r="AR692" t="e">
        <f>VLOOKUP(A692,[1]Sheet1!$C$4:$H$51,1,0)</f>
        <v>#N/A</v>
      </c>
    </row>
    <row r="693" spans="1:44" x14ac:dyDescent="0.2">
      <c r="A693">
        <v>123228</v>
      </c>
      <c r="B693" t="s">
        <v>949</v>
      </c>
      <c r="C693" t="s">
        <v>118</v>
      </c>
      <c r="D693" t="s">
        <v>203</v>
      </c>
      <c r="I693" t="s">
        <v>428</v>
      </c>
      <c r="O693"/>
      <c r="AI693">
        <v>0</v>
      </c>
      <c r="AO693" t="s">
        <v>1712</v>
      </c>
      <c r="AP693">
        <v>0</v>
      </c>
      <c r="AQ693" t="e">
        <f>VLOOKUP(A693,[1]Sheet1!$C$4:$G$51,1,0)</f>
        <v>#N/A</v>
      </c>
      <c r="AR693" t="e">
        <f>VLOOKUP(A693,[1]Sheet1!$C$4:$H$51,1,0)</f>
        <v>#N/A</v>
      </c>
    </row>
    <row r="694" spans="1:44" x14ac:dyDescent="0.2">
      <c r="A694">
        <v>123240</v>
      </c>
      <c r="B694" t="s">
        <v>948</v>
      </c>
      <c r="C694" t="s">
        <v>148</v>
      </c>
      <c r="D694" t="s">
        <v>427</v>
      </c>
      <c r="I694" t="s">
        <v>428</v>
      </c>
      <c r="O694"/>
      <c r="AI694" t="s">
        <v>2329</v>
      </c>
      <c r="AO694" t="s">
        <v>1712</v>
      </c>
      <c r="AP694">
        <v>0</v>
      </c>
      <c r="AQ694" t="e">
        <f>VLOOKUP(A694,[1]Sheet1!$C$4:$G$51,1,0)</f>
        <v>#N/A</v>
      </c>
      <c r="AR694" t="e">
        <f>VLOOKUP(A694,[1]Sheet1!$C$4:$H$51,1,0)</f>
        <v>#N/A</v>
      </c>
    </row>
    <row r="695" spans="1:44" x14ac:dyDescent="0.2">
      <c r="A695">
        <v>123289</v>
      </c>
      <c r="B695" t="s">
        <v>946</v>
      </c>
      <c r="C695" t="s">
        <v>66</v>
      </c>
      <c r="D695" t="s">
        <v>392</v>
      </c>
      <c r="E695" t="s">
        <v>343</v>
      </c>
      <c r="F695" s="261">
        <v>0</v>
      </c>
      <c r="G695" t="e">
        <v>#N/A</v>
      </c>
      <c r="H695" t="s">
        <v>344</v>
      </c>
      <c r="I695" t="s">
        <v>428</v>
      </c>
      <c r="K695" t="s">
        <v>326</v>
      </c>
      <c r="L695">
        <v>0</v>
      </c>
      <c r="M695" t="s">
        <v>331</v>
      </c>
      <c r="O695"/>
      <c r="AI695">
        <v>0</v>
      </c>
      <c r="AP695">
        <v>0</v>
      </c>
      <c r="AQ695" t="e">
        <f>VLOOKUP(A695,[1]Sheet1!$C$4:$G$51,1,0)</f>
        <v>#N/A</v>
      </c>
      <c r="AR695" t="e">
        <f>VLOOKUP(A695,[1]Sheet1!$C$4:$H$51,1,0)</f>
        <v>#N/A</v>
      </c>
    </row>
    <row r="696" spans="1:44" x14ac:dyDescent="0.2">
      <c r="A696">
        <v>123293</v>
      </c>
      <c r="B696" t="s">
        <v>1732</v>
      </c>
      <c r="C696" t="s">
        <v>70</v>
      </c>
      <c r="D696" t="s">
        <v>1733</v>
      </c>
      <c r="E696" t="s">
        <v>343</v>
      </c>
      <c r="F696" s="262">
        <v>33493</v>
      </c>
      <c r="G696" t="s">
        <v>1611</v>
      </c>
      <c r="H696" t="s">
        <v>344</v>
      </c>
      <c r="I696" t="s">
        <v>428</v>
      </c>
      <c r="K696" t="s">
        <v>345</v>
      </c>
      <c r="L696">
        <v>2009</v>
      </c>
      <c r="M696" t="s">
        <v>327</v>
      </c>
      <c r="O696"/>
      <c r="AI696">
        <v>0</v>
      </c>
      <c r="AP696">
        <v>0</v>
      </c>
      <c r="AQ696" t="e">
        <f>VLOOKUP(A696,[1]Sheet1!$C$4:$G$51,1,0)</f>
        <v>#N/A</v>
      </c>
      <c r="AR696" t="e">
        <f>VLOOKUP(A696,[1]Sheet1!$C$4:$H$51,1,0)</f>
        <v>#N/A</v>
      </c>
    </row>
    <row r="697" spans="1:44" x14ac:dyDescent="0.2">
      <c r="A697">
        <v>123297</v>
      </c>
      <c r="B697" t="s">
        <v>944</v>
      </c>
      <c r="C697" t="s">
        <v>945</v>
      </c>
      <c r="D697" t="s">
        <v>234</v>
      </c>
      <c r="E697" t="s">
        <v>1284</v>
      </c>
      <c r="F697" s="230">
        <v>27852</v>
      </c>
      <c r="G697" t="s">
        <v>1665</v>
      </c>
      <c r="H697" t="s">
        <v>347</v>
      </c>
      <c r="I697" t="s">
        <v>428</v>
      </c>
      <c r="K697" t="s">
        <v>1567</v>
      </c>
      <c r="L697">
        <v>1994</v>
      </c>
      <c r="M697" t="s">
        <v>325</v>
      </c>
      <c r="N697" t="s">
        <v>600</v>
      </c>
      <c r="O697"/>
      <c r="AI697">
        <v>0</v>
      </c>
      <c r="AP697">
        <v>0</v>
      </c>
      <c r="AQ697" t="e">
        <f>VLOOKUP(A697,[1]Sheet1!$C$4:$G$51,1,0)</f>
        <v>#N/A</v>
      </c>
      <c r="AR697" t="e">
        <f>VLOOKUP(A697,[1]Sheet1!$C$4:$H$51,1,0)</f>
        <v>#N/A</v>
      </c>
    </row>
    <row r="698" spans="1:44" ht="18" x14ac:dyDescent="0.2">
      <c r="A698" s="270">
        <v>123316</v>
      </c>
      <c r="B698" s="270" t="s">
        <v>2323</v>
      </c>
      <c r="C698" s="270" t="s">
        <v>175</v>
      </c>
      <c r="D698" s="270" t="s">
        <v>2324</v>
      </c>
      <c r="E698" s="270"/>
      <c r="F698" s="278"/>
      <c r="G698" s="270"/>
      <c r="H698" s="270"/>
      <c r="I698" t="s">
        <v>428</v>
      </c>
      <c r="O698"/>
      <c r="AI698" t="s">
        <v>1717</v>
      </c>
      <c r="AO698" t="s">
        <v>1712</v>
      </c>
      <c r="AP698">
        <v>0</v>
      </c>
      <c r="AQ698" t="e">
        <f>VLOOKUP(A698,[1]Sheet1!$C$4:$G$51,1,0)</f>
        <v>#N/A</v>
      </c>
      <c r="AR698" t="e">
        <f>VLOOKUP(A698,[1]Sheet1!$C$4:$H$51,1,0)</f>
        <v>#N/A</v>
      </c>
    </row>
    <row r="699" spans="1:44" x14ac:dyDescent="0.2">
      <c r="A699">
        <v>123319</v>
      </c>
      <c r="B699" t="s">
        <v>1274</v>
      </c>
      <c r="C699" t="s">
        <v>384</v>
      </c>
      <c r="D699" t="s">
        <v>400</v>
      </c>
      <c r="E699" t="s">
        <v>343</v>
      </c>
      <c r="F699" s="261">
        <v>0</v>
      </c>
      <c r="G699" t="s">
        <v>1789</v>
      </c>
      <c r="H699" t="s">
        <v>344</v>
      </c>
      <c r="I699" t="s">
        <v>428</v>
      </c>
      <c r="K699" t="s">
        <v>345</v>
      </c>
      <c r="L699">
        <v>2007</v>
      </c>
      <c r="M699" t="s">
        <v>338</v>
      </c>
      <c r="N699" t="s">
        <v>338</v>
      </c>
      <c r="O699"/>
      <c r="AG699" t="s">
        <v>1718</v>
      </c>
      <c r="AI699" t="s">
        <v>1718</v>
      </c>
      <c r="AP699">
        <v>0</v>
      </c>
      <c r="AQ699" t="e">
        <f>VLOOKUP(A699,[1]Sheet1!$C$4:$G$51,1,0)</f>
        <v>#N/A</v>
      </c>
      <c r="AR699" t="e">
        <f>VLOOKUP(A699,[1]Sheet1!$C$4:$H$51,1,0)</f>
        <v>#N/A</v>
      </c>
    </row>
    <row r="700" spans="1:44" x14ac:dyDescent="0.2">
      <c r="A700">
        <v>123323</v>
      </c>
      <c r="B700" t="s">
        <v>943</v>
      </c>
      <c r="C700" t="s">
        <v>150</v>
      </c>
      <c r="D700" t="s">
        <v>211</v>
      </c>
      <c r="I700" t="s">
        <v>428</v>
      </c>
      <c r="O700"/>
      <c r="AI700">
        <v>0</v>
      </c>
      <c r="AO700" t="s">
        <v>1712</v>
      </c>
      <c r="AP700">
        <v>0</v>
      </c>
      <c r="AQ700" t="e">
        <f>VLOOKUP(A700,[1]Sheet1!$C$4:$G$51,1,0)</f>
        <v>#N/A</v>
      </c>
      <c r="AR700" t="e">
        <f>VLOOKUP(A700,[1]Sheet1!$C$4:$H$51,1,0)</f>
        <v>#N/A</v>
      </c>
    </row>
    <row r="701" spans="1:44" ht="18" x14ac:dyDescent="0.2">
      <c r="A701" s="270">
        <v>123330</v>
      </c>
      <c r="B701" s="270" t="s">
        <v>2325</v>
      </c>
      <c r="C701" s="270" t="s">
        <v>102</v>
      </c>
      <c r="D701" s="270" t="s">
        <v>245</v>
      </c>
      <c r="E701" s="270"/>
      <c r="F701" s="278"/>
      <c r="G701" s="270"/>
      <c r="H701" s="270"/>
      <c r="I701" t="s">
        <v>428</v>
      </c>
      <c r="O701"/>
      <c r="AI701" t="s">
        <v>1717</v>
      </c>
      <c r="AO701" t="s">
        <v>1712</v>
      </c>
      <c r="AP701">
        <v>0</v>
      </c>
      <c r="AQ701" t="e">
        <f>VLOOKUP(A701,[1]Sheet1!$C$4:$G$51,1,0)</f>
        <v>#N/A</v>
      </c>
      <c r="AR701" t="e">
        <f>VLOOKUP(A701,[1]Sheet1!$C$4:$H$51,1,0)</f>
        <v>#N/A</v>
      </c>
    </row>
    <row r="702" spans="1:44" x14ac:dyDescent="0.2">
      <c r="A702">
        <v>123332</v>
      </c>
      <c r="B702" t="s">
        <v>942</v>
      </c>
      <c r="C702" t="s">
        <v>66</v>
      </c>
      <c r="D702" t="s">
        <v>219</v>
      </c>
      <c r="I702" t="s">
        <v>428</v>
      </c>
      <c r="O702"/>
      <c r="AI702">
        <v>0</v>
      </c>
      <c r="AO702" t="s">
        <v>1712</v>
      </c>
      <c r="AP702">
        <v>0</v>
      </c>
      <c r="AQ702" t="e">
        <f>VLOOKUP(A702,[1]Sheet1!$C$4:$G$51,1,0)</f>
        <v>#N/A</v>
      </c>
      <c r="AR702" t="e">
        <f>VLOOKUP(A702,[1]Sheet1!$C$4:$H$51,1,0)</f>
        <v>#N/A</v>
      </c>
    </row>
    <row r="703" spans="1:44" ht="18" x14ac:dyDescent="0.2">
      <c r="A703" s="270">
        <v>123338</v>
      </c>
      <c r="B703" s="270" t="s">
        <v>2326</v>
      </c>
      <c r="C703" s="270" t="s">
        <v>147</v>
      </c>
      <c r="D703" s="270" t="s">
        <v>400</v>
      </c>
      <c r="E703" s="270"/>
      <c r="F703" s="278"/>
      <c r="G703" s="270"/>
      <c r="H703" s="270"/>
      <c r="I703" t="s">
        <v>428</v>
      </c>
      <c r="O703"/>
      <c r="AI703" t="s">
        <v>1717</v>
      </c>
      <c r="AO703" t="s">
        <v>1712</v>
      </c>
      <c r="AP703">
        <v>0</v>
      </c>
      <c r="AQ703" t="e">
        <f>VLOOKUP(A703,[1]Sheet1!$C$4:$G$51,1,0)</f>
        <v>#N/A</v>
      </c>
      <c r="AR703" t="e">
        <f>VLOOKUP(A703,[1]Sheet1!$C$4:$H$51,1,0)</f>
        <v>#N/A</v>
      </c>
    </row>
    <row r="704" spans="1:44" x14ac:dyDescent="0.2">
      <c r="A704">
        <v>123353</v>
      </c>
      <c r="B704" t="s">
        <v>1708</v>
      </c>
      <c r="C704" t="s">
        <v>1709</v>
      </c>
      <c r="D704" t="s">
        <v>261</v>
      </c>
      <c r="I704" t="s">
        <v>428</v>
      </c>
      <c r="O704"/>
      <c r="AI704">
        <v>0</v>
      </c>
      <c r="AP704">
        <v>0</v>
      </c>
      <c r="AQ704" t="e">
        <f>VLOOKUP(A704,[1]Sheet1!$C$4:$G$51,1,0)</f>
        <v>#N/A</v>
      </c>
      <c r="AR704" t="e">
        <f>VLOOKUP(A704,[1]Sheet1!$C$4:$H$51,1,0)</f>
        <v>#N/A</v>
      </c>
    </row>
    <row r="705" spans="1:44" x14ac:dyDescent="0.2">
      <c r="A705">
        <v>123374</v>
      </c>
      <c r="B705" t="s">
        <v>941</v>
      </c>
      <c r="C705" t="s">
        <v>69</v>
      </c>
      <c r="D705" t="s">
        <v>284</v>
      </c>
      <c r="E705" t="s">
        <v>1284</v>
      </c>
      <c r="F705" s="230">
        <v>34700</v>
      </c>
      <c r="G705" t="s">
        <v>1598</v>
      </c>
      <c r="H705" t="s">
        <v>344</v>
      </c>
      <c r="I705" t="s">
        <v>428</v>
      </c>
      <c r="K705" t="s">
        <v>326</v>
      </c>
      <c r="L705">
        <v>2014</v>
      </c>
      <c r="M705" t="s">
        <v>325</v>
      </c>
      <c r="N705" t="s">
        <v>330</v>
      </c>
      <c r="O705"/>
      <c r="AI705">
        <v>0</v>
      </c>
      <c r="AP705">
        <v>0</v>
      </c>
      <c r="AQ705" t="e">
        <f>VLOOKUP(A705,[1]Sheet1!$C$4:$G$51,1,0)</f>
        <v>#N/A</v>
      </c>
      <c r="AR705" t="e">
        <f>VLOOKUP(A705,[1]Sheet1!$C$4:$H$51,1,0)</f>
        <v>#N/A</v>
      </c>
    </row>
    <row r="706" spans="1:44" x14ac:dyDescent="0.2">
      <c r="A706">
        <v>123375</v>
      </c>
      <c r="B706" t="s">
        <v>940</v>
      </c>
      <c r="C706" t="s">
        <v>63</v>
      </c>
      <c r="D706" t="s">
        <v>637</v>
      </c>
      <c r="E706" t="s">
        <v>343</v>
      </c>
      <c r="F706" s="230">
        <v>36727</v>
      </c>
      <c r="G706" t="s">
        <v>325</v>
      </c>
      <c r="H706" t="s">
        <v>344</v>
      </c>
      <c r="I706" t="s">
        <v>428</v>
      </c>
      <c r="K706" t="s">
        <v>326</v>
      </c>
      <c r="L706">
        <v>2018</v>
      </c>
      <c r="M706" t="s">
        <v>325</v>
      </c>
      <c r="N706" t="s">
        <v>325</v>
      </c>
      <c r="O706"/>
      <c r="AI706">
        <v>0</v>
      </c>
      <c r="AN706" t="s">
        <v>1712</v>
      </c>
      <c r="AO706" t="s">
        <v>1712</v>
      </c>
      <c r="AP706">
        <v>0</v>
      </c>
      <c r="AQ706" t="e">
        <f>VLOOKUP(A706,[1]Sheet1!$C$4:$G$51,1,0)</f>
        <v>#N/A</v>
      </c>
      <c r="AR706" t="e">
        <f>VLOOKUP(A706,[1]Sheet1!$C$4:$H$51,1,0)</f>
        <v>#N/A</v>
      </c>
    </row>
    <row r="707" spans="1:44" x14ac:dyDescent="0.2">
      <c r="A707">
        <v>123382</v>
      </c>
      <c r="B707" t="s">
        <v>939</v>
      </c>
      <c r="C707" t="s">
        <v>66</v>
      </c>
      <c r="D707" t="s">
        <v>203</v>
      </c>
      <c r="E707" t="s">
        <v>1284</v>
      </c>
      <c r="F707" s="262">
        <v>32730</v>
      </c>
      <c r="G707" t="s">
        <v>325</v>
      </c>
      <c r="H707" t="s">
        <v>344</v>
      </c>
      <c r="I707" t="s">
        <v>428</v>
      </c>
      <c r="K707" t="e">
        <v>#N/A</v>
      </c>
      <c r="M707" t="e">
        <v>#N/A</v>
      </c>
      <c r="N707" t="s">
        <v>337</v>
      </c>
      <c r="O707"/>
      <c r="AI707">
        <v>0</v>
      </c>
      <c r="AN707" t="s">
        <v>1712</v>
      </c>
      <c r="AO707" t="s">
        <v>1712</v>
      </c>
      <c r="AP707">
        <v>0</v>
      </c>
      <c r="AQ707" t="e">
        <f>VLOOKUP(A707,[1]Sheet1!$C$4:$G$51,1,0)</f>
        <v>#N/A</v>
      </c>
      <c r="AR707" t="e">
        <f>VLOOKUP(A707,[1]Sheet1!$C$4:$H$51,1,0)</f>
        <v>#N/A</v>
      </c>
    </row>
    <row r="708" spans="1:44" x14ac:dyDescent="0.2">
      <c r="A708">
        <v>123387</v>
      </c>
      <c r="B708" t="s">
        <v>938</v>
      </c>
      <c r="C708" t="s">
        <v>108</v>
      </c>
      <c r="D708" t="s">
        <v>383</v>
      </c>
      <c r="E708" t="s">
        <v>1284</v>
      </c>
      <c r="F708" s="261">
        <v>0</v>
      </c>
      <c r="G708" t="s">
        <v>1608</v>
      </c>
      <c r="H708" t="s">
        <v>344</v>
      </c>
      <c r="I708" t="s">
        <v>428</v>
      </c>
      <c r="K708" t="s">
        <v>326</v>
      </c>
      <c r="L708">
        <v>0</v>
      </c>
      <c r="M708" t="s">
        <v>327</v>
      </c>
      <c r="N708" t="s">
        <v>327</v>
      </c>
      <c r="O708"/>
      <c r="AI708">
        <v>0</v>
      </c>
      <c r="AP708">
        <v>0</v>
      </c>
      <c r="AQ708" t="e">
        <f>VLOOKUP(A708,[1]Sheet1!$C$4:$G$51,1,0)</f>
        <v>#N/A</v>
      </c>
      <c r="AR708" t="e">
        <f>VLOOKUP(A708,[1]Sheet1!$C$4:$H$51,1,0)</f>
        <v>#N/A</v>
      </c>
    </row>
    <row r="709" spans="1:44" x14ac:dyDescent="0.2">
      <c r="A709">
        <v>123394</v>
      </c>
      <c r="B709" t="s">
        <v>937</v>
      </c>
      <c r="C709" t="s">
        <v>66</v>
      </c>
      <c r="D709" t="s">
        <v>202</v>
      </c>
      <c r="E709" t="s">
        <v>1284</v>
      </c>
      <c r="F709" s="230">
        <v>36057</v>
      </c>
      <c r="G709" t="s">
        <v>325</v>
      </c>
      <c r="H709" t="s">
        <v>344</v>
      </c>
      <c r="I709" t="s">
        <v>428</v>
      </c>
      <c r="K709" t="s">
        <v>326</v>
      </c>
      <c r="L709">
        <v>2016</v>
      </c>
      <c r="M709" t="s">
        <v>325</v>
      </c>
      <c r="N709" t="s">
        <v>327</v>
      </c>
      <c r="O709"/>
      <c r="AI709">
        <v>0</v>
      </c>
      <c r="AP709">
        <v>0</v>
      </c>
      <c r="AQ709" t="e">
        <f>VLOOKUP(A709,[1]Sheet1!$C$4:$G$51,1,0)</f>
        <v>#N/A</v>
      </c>
      <c r="AR709" t="e">
        <f>VLOOKUP(A709,[1]Sheet1!$C$4:$H$51,1,0)</f>
        <v>#N/A</v>
      </c>
    </row>
    <row r="710" spans="1:44" x14ac:dyDescent="0.2">
      <c r="A710">
        <v>123398</v>
      </c>
      <c r="B710" t="s">
        <v>936</v>
      </c>
      <c r="C710" t="s">
        <v>407</v>
      </c>
      <c r="D710" t="s">
        <v>203</v>
      </c>
      <c r="I710" t="s">
        <v>428</v>
      </c>
      <c r="O710"/>
      <c r="AI710">
        <v>0</v>
      </c>
      <c r="AO710" t="s">
        <v>1712</v>
      </c>
      <c r="AP710">
        <v>0</v>
      </c>
      <c r="AQ710" t="e">
        <f>VLOOKUP(A710,[1]Sheet1!$C$4:$G$51,1,0)</f>
        <v>#N/A</v>
      </c>
      <c r="AR710" t="e">
        <f>VLOOKUP(A710,[1]Sheet1!$C$4:$H$51,1,0)</f>
        <v>#N/A</v>
      </c>
    </row>
    <row r="711" spans="1:44" x14ac:dyDescent="0.2">
      <c r="A711">
        <v>123409</v>
      </c>
      <c r="B711" t="s">
        <v>935</v>
      </c>
      <c r="C711" t="s">
        <v>83</v>
      </c>
      <c r="D711" t="s">
        <v>302</v>
      </c>
      <c r="I711" t="s">
        <v>428</v>
      </c>
      <c r="O711"/>
      <c r="AI711">
        <v>0</v>
      </c>
      <c r="AP711">
        <v>0</v>
      </c>
      <c r="AQ711" t="e">
        <f>VLOOKUP(A711,[1]Sheet1!$C$4:$G$51,1,0)</f>
        <v>#N/A</v>
      </c>
      <c r="AR711" t="e">
        <f>VLOOKUP(A711,[1]Sheet1!$C$4:$H$51,1,0)</f>
        <v>#N/A</v>
      </c>
    </row>
    <row r="712" spans="1:44" x14ac:dyDescent="0.2">
      <c r="A712">
        <v>123417</v>
      </c>
      <c r="B712" t="s">
        <v>933</v>
      </c>
      <c r="C712" t="s">
        <v>934</v>
      </c>
      <c r="D712" t="s">
        <v>636</v>
      </c>
      <c r="I712" t="s">
        <v>428</v>
      </c>
      <c r="O712"/>
      <c r="AI712">
        <v>0</v>
      </c>
      <c r="AP712">
        <v>0</v>
      </c>
      <c r="AQ712" t="e">
        <f>VLOOKUP(A712,[1]Sheet1!$C$4:$G$51,1,0)</f>
        <v>#N/A</v>
      </c>
      <c r="AR712" t="e">
        <f>VLOOKUP(A712,[1]Sheet1!$C$4:$H$51,1,0)</f>
        <v>#N/A</v>
      </c>
    </row>
    <row r="713" spans="1:44" x14ac:dyDescent="0.2">
      <c r="A713">
        <v>123421</v>
      </c>
      <c r="B713" t="s">
        <v>932</v>
      </c>
      <c r="C713" t="s">
        <v>71</v>
      </c>
      <c r="D713" t="s">
        <v>486</v>
      </c>
      <c r="E713" t="s">
        <v>343</v>
      </c>
      <c r="F713" s="230">
        <v>32509</v>
      </c>
      <c r="G713" t="s">
        <v>1628</v>
      </c>
      <c r="H713" t="s">
        <v>344</v>
      </c>
      <c r="I713" t="s">
        <v>428</v>
      </c>
      <c r="K713" t="s">
        <v>1567</v>
      </c>
      <c r="L713">
        <v>2007</v>
      </c>
      <c r="M713" t="s">
        <v>339</v>
      </c>
      <c r="N713" t="s">
        <v>331</v>
      </c>
      <c r="O713"/>
      <c r="AI713">
        <v>0</v>
      </c>
      <c r="AP713">
        <v>0</v>
      </c>
      <c r="AQ713" t="e">
        <f>VLOOKUP(A713,[1]Sheet1!$C$4:$G$51,1,0)</f>
        <v>#N/A</v>
      </c>
      <c r="AR713" t="e">
        <f>VLOOKUP(A713,[1]Sheet1!$C$4:$H$51,1,0)</f>
        <v>#N/A</v>
      </c>
    </row>
    <row r="714" spans="1:44" x14ac:dyDescent="0.2">
      <c r="A714">
        <v>123427</v>
      </c>
      <c r="B714" t="s">
        <v>931</v>
      </c>
      <c r="C714" t="s">
        <v>172</v>
      </c>
      <c r="D714" t="s">
        <v>300</v>
      </c>
      <c r="E714" t="s">
        <v>342</v>
      </c>
      <c r="F714" s="230">
        <v>35902</v>
      </c>
      <c r="G714" t="s">
        <v>325</v>
      </c>
      <c r="H714" t="s">
        <v>344</v>
      </c>
      <c r="I714" t="s">
        <v>428</v>
      </c>
      <c r="K714" t="s">
        <v>326</v>
      </c>
      <c r="L714">
        <v>2015</v>
      </c>
      <c r="M714" t="s">
        <v>327</v>
      </c>
      <c r="N714" t="s">
        <v>325</v>
      </c>
      <c r="O714"/>
      <c r="AI714">
        <v>0</v>
      </c>
      <c r="AP714">
        <v>0</v>
      </c>
      <c r="AQ714" t="e">
        <f>VLOOKUP(A714,[1]Sheet1!$C$4:$G$51,1,0)</f>
        <v>#N/A</v>
      </c>
      <c r="AR714" t="e">
        <f>VLOOKUP(A714,[1]Sheet1!$C$4:$H$51,1,0)</f>
        <v>#N/A</v>
      </c>
    </row>
    <row r="715" spans="1:44" x14ac:dyDescent="0.2">
      <c r="A715">
        <v>123428</v>
      </c>
      <c r="B715" t="s">
        <v>930</v>
      </c>
      <c r="C715" t="s">
        <v>63</v>
      </c>
      <c r="D715" t="s">
        <v>1734</v>
      </c>
      <c r="E715" t="s">
        <v>1284</v>
      </c>
      <c r="F715" s="230">
        <v>34875</v>
      </c>
      <c r="G715" t="s">
        <v>1601</v>
      </c>
      <c r="H715" t="s">
        <v>344</v>
      </c>
      <c r="I715" t="s">
        <v>428</v>
      </c>
      <c r="K715" t="s">
        <v>1567</v>
      </c>
      <c r="L715">
        <v>2013</v>
      </c>
      <c r="M715" t="s">
        <v>337</v>
      </c>
      <c r="N715" t="s">
        <v>337</v>
      </c>
      <c r="O715"/>
      <c r="AI715">
        <v>0</v>
      </c>
      <c r="AP715">
        <v>0</v>
      </c>
      <c r="AQ715" t="e">
        <f>VLOOKUP(A715,[1]Sheet1!$C$4:$G$51,1,0)</f>
        <v>#N/A</v>
      </c>
      <c r="AR715" t="e">
        <f>VLOOKUP(A715,[1]Sheet1!$C$4:$H$51,1,0)</f>
        <v>#N/A</v>
      </c>
    </row>
    <row r="716" spans="1:44" x14ac:dyDescent="0.2">
      <c r="A716">
        <v>123437</v>
      </c>
      <c r="B716" t="s">
        <v>929</v>
      </c>
      <c r="C716" t="s">
        <v>159</v>
      </c>
      <c r="D716" t="s">
        <v>209</v>
      </c>
      <c r="E716" t="s">
        <v>343</v>
      </c>
      <c r="F716" s="230">
        <v>33431</v>
      </c>
      <c r="G716" t="s">
        <v>1624</v>
      </c>
      <c r="H716" t="s">
        <v>344</v>
      </c>
      <c r="I716" t="s">
        <v>428</v>
      </c>
      <c r="K716" t="s">
        <v>345</v>
      </c>
      <c r="L716">
        <v>0</v>
      </c>
      <c r="M716" t="s">
        <v>327</v>
      </c>
      <c r="N716" t="s">
        <v>327</v>
      </c>
      <c r="O716"/>
      <c r="AI716">
        <v>0</v>
      </c>
      <c r="AP716">
        <v>0</v>
      </c>
      <c r="AQ716" t="e">
        <f>VLOOKUP(A716,[1]Sheet1!$C$4:$G$51,1,0)</f>
        <v>#N/A</v>
      </c>
      <c r="AR716" t="e">
        <f>VLOOKUP(A716,[1]Sheet1!$C$4:$H$51,1,0)</f>
        <v>#N/A</v>
      </c>
    </row>
    <row r="717" spans="1:44" x14ac:dyDescent="0.2">
      <c r="A717">
        <v>123438</v>
      </c>
      <c r="B717" t="s">
        <v>928</v>
      </c>
      <c r="C717" t="s">
        <v>535</v>
      </c>
      <c r="D717" t="s">
        <v>201</v>
      </c>
      <c r="E717" t="s">
        <v>1284</v>
      </c>
      <c r="F717" s="230">
        <v>33331</v>
      </c>
      <c r="G717" t="s">
        <v>1587</v>
      </c>
      <c r="H717" t="s">
        <v>344</v>
      </c>
      <c r="I717" t="s">
        <v>428</v>
      </c>
      <c r="K717" t="s">
        <v>326</v>
      </c>
      <c r="L717">
        <v>2010</v>
      </c>
      <c r="M717" t="s">
        <v>327</v>
      </c>
      <c r="N717" t="s">
        <v>327</v>
      </c>
      <c r="O717"/>
      <c r="AI717" t="s">
        <v>2329</v>
      </c>
      <c r="AP717">
        <v>0</v>
      </c>
      <c r="AQ717" t="e">
        <f>VLOOKUP(A717,[1]Sheet1!$C$4:$G$51,1,0)</f>
        <v>#N/A</v>
      </c>
      <c r="AR717" t="e">
        <f>VLOOKUP(A717,[1]Sheet1!$C$4:$H$51,1,0)</f>
        <v>#N/A</v>
      </c>
    </row>
    <row r="718" spans="1:44" x14ac:dyDescent="0.2">
      <c r="A718">
        <v>123440</v>
      </c>
      <c r="B718" t="s">
        <v>927</v>
      </c>
      <c r="C718" t="s">
        <v>139</v>
      </c>
      <c r="D718" t="s">
        <v>288</v>
      </c>
      <c r="I718" t="s">
        <v>428</v>
      </c>
      <c r="O718"/>
      <c r="AI718">
        <v>0</v>
      </c>
      <c r="AM718" t="str">
        <f>IFERROR(VLOOKUP(A719,[2]Sheet2!A$2:C$3613,3,0),"")</f>
        <v/>
      </c>
      <c r="AN718" t="s">
        <v>1712</v>
      </c>
      <c r="AO718" t="s">
        <v>1712</v>
      </c>
      <c r="AP718">
        <v>0</v>
      </c>
      <c r="AQ718" t="e">
        <f>VLOOKUP(A718,[1]Sheet1!$C$4:$G$51,1,0)</f>
        <v>#N/A</v>
      </c>
      <c r="AR718" t="e">
        <f>VLOOKUP(A718,[1]Sheet1!$C$4:$H$51,1,0)</f>
        <v>#N/A</v>
      </c>
    </row>
    <row r="719" spans="1:44" x14ac:dyDescent="0.2">
      <c r="A719">
        <v>123448</v>
      </c>
      <c r="B719" t="s">
        <v>926</v>
      </c>
      <c r="C719" t="s">
        <v>117</v>
      </c>
      <c r="D719" t="s">
        <v>235</v>
      </c>
      <c r="E719" t="s">
        <v>1284</v>
      </c>
      <c r="F719" s="230">
        <v>36618</v>
      </c>
      <c r="G719" t="s">
        <v>325</v>
      </c>
      <c r="H719" t="s">
        <v>344</v>
      </c>
      <c r="I719" t="s">
        <v>428</v>
      </c>
      <c r="K719" t="s">
        <v>1567</v>
      </c>
      <c r="L719">
        <v>2018</v>
      </c>
      <c r="M719" t="s">
        <v>325</v>
      </c>
      <c r="N719" t="s">
        <v>325</v>
      </c>
      <c r="O719">
        <v>525</v>
      </c>
      <c r="P719" s="230">
        <v>45722</v>
      </c>
      <c r="Q719">
        <v>50000</v>
      </c>
      <c r="AI719">
        <v>0</v>
      </c>
      <c r="AP719">
        <v>0</v>
      </c>
      <c r="AQ719" t="e">
        <f>VLOOKUP(A719,[1]Sheet1!$C$4:$G$51,1,0)</f>
        <v>#N/A</v>
      </c>
      <c r="AR719" t="e">
        <f>VLOOKUP(A719,[1]Sheet1!$C$4:$H$51,1,0)</f>
        <v>#N/A</v>
      </c>
    </row>
    <row r="720" spans="1:44" ht="18" x14ac:dyDescent="0.2">
      <c r="A720" s="270">
        <v>123451</v>
      </c>
      <c r="B720" s="270" t="s">
        <v>2327</v>
      </c>
      <c r="C720" s="270" t="s">
        <v>66</v>
      </c>
      <c r="D720" s="270" t="s">
        <v>2038</v>
      </c>
      <c r="E720" s="270"/>
      <c r="F720" s="278"/>
      <c r="G720" s="270"/>
      <c r="H720" s="270"/>
      <c r="I720" t="s">
        <v>428</v>
      </c>
      <c r="O720"/>
      <c r="AI720" t="s">
        <v>1717</v>
      </c>
      <c r="AO720" t="s">
        <v>1712</v>
      </c>
      <c r="AP720">
        <v>0</v>
      </c>
      <c r="AQ720" t="e">
        <f>VLOOKUP(A720,[1]Sheet1!$C$4:$G$51,1,0)</f>
        <v>#N/A</v>
      </c>
      <c r="AR720" t="e">
        <f>VLOOKUP(A720,[1]Sheet1!$C$4:$H$51,1,0)</f>
        <v>#N/A</v>
      </c>
    </row>
    <row r="721" spans="1:44" x14ac:dyDescent="0.2">
      <c r="A721">
        <v>123455</v>
      </c>
      <c r="B721" t="s">
        <v>925</v>
      </c>
      <c r="C721" t="s">
        <v>391</v>
      </c>
      <c r="D721" t="s">
        <v>228</v>
      </c>
      <c r="I721" t="s">
        <v>428</v>
      </c>
      <c r="O721"/>
      <c r="AI721">
        <v>0</v>
      </c>
      <c r="AN721" t="s">
        <v>1712</v>
      </c>
      <c r="AO721" t="s">
        <v>1712</v>
      </c>
      <c r="AP721">
        <v>0</v>
      </c>
      <c r="AQ721" t="e">
        <f>VLOOKUP(A721,[1]Sheet1!$C$4:$G$51,1,0)</f>
        <v>#N/A</v>
      </c>
      <c r="AR721" t="e">
        <f>VLOOKUP(A721,[1]Sheet1!$C$4:$H$51,1,0)</f>
        <v>#N/A</v>
      </c>
    </row>
    <row r="722" spans="1:44" x14ac:dyDescent="0.2">
      <c r="A722">
        <v>123471</v>
      </c>
      <c r="B722" t="s">
        <v>924</v>
      </c>
      <c r="C722" t="s">
        <v>699</v>
      </c>
      <c r="D722" t="s">
        <v>202</v>
      </c>
      <c r="I722" t="s">
        <v>428</v>
      </c>
      <c r="O722"/>
      <c r="AE722" t="str">
        <f>IFERROR(VLOOKUP(#REF!,[2]Sheet2!#REF!,2,0),"")</f>
        <v/>
      </c>
      <c r="AI722">
        <v>0</v>
      </c>
      <c r="AL722" t="str">
        <f>IFERROR(VLOOKUP(A722,[2]Sheet2!A$2:C$3613,2,0),"")</f>
        <v>م</v>
      </c>
      <c r="AN722" t="s">
        <v>1712</v>
      </c>
      <c r="AO722" t="s">
        <v>1712</v>
      </c>
      <c r="AP722">
        <v>0</v>
      </c>
      <c r="AQ722" t="e">
        <f>VLOOKUP(A722,[1]Sheet1!$C$4:$G$51,1,0)</f>
        <v>#N/A</v>
      </c>
      <c r="AR722" t="e">
        <f>VLOOKUP(A722,[1]Sheet1!$C$4:$H$51,1,0)</f>
        <v>#N/A</v>
      </c>
    </row>
    <row r="723" spans="1:44" x14ac:dyDescent="0.2">
      <c r="A723">
        <v>123476</v>
      </c>
      <c r="B723" t="s">
        <v>922</v>
      </c>
      <c r="C723" t="s">
        <v>923</v>
      </c>
      <c r="D723" t="s">
        <v>455</v>
      </c>
      <c r="I723" t="s">
        <v>428</v>
      </c>
      <c r="O723"/>
      <c r="AI723">
        <v>0</v>
      </c>
      <c r="AO723" t="s">
        <v>1712</v>
      </c>
      <c r="AP723">
        <v>0</v>
      </c>
      <c r="AQ723" t="e">
        <f>VLOOKUP(A723,[1]Sheet1!$C$4:$G$51,1,0)</f>
        <v>#N/A</v>
      </c>
      <c r="AR723" t="e">
        <f>VLOOKUP(A723,[1]Sheet1!$C$4:$H$51,1,0)</f>
        <v>#N/A</v>
      </c>
    </row>
    <row r="724" spans="1:44" x14ac:dyDescent="0.2">
      <c r="A724">
        <v>123487</v>
      </c>
      <c r="B724" t="s">
        <v>921</v>
      </c>
      <c r="C724" t="s">
        <v>61</v>
      </c>
      <c r="D724" t="s">
        <v>649</v>
      </c>
      <c r="E724" t="s">
        <v>1284</v>
      </c>
      <c r="F724" s="230">
        <v>35094</v>
      </c>
      <c r="G724" t="s">
        <v>1641</v>
      </c>
      <c r="H724" t="s">
        <v>344</v>
      </c>
      <c r="I724" t="s">
        <v>431</v>
      </c>
      <c r="K724" t="s">
        <v>1567</v>
      </c>
      <c r="L724">
        <v>2013</v>
      </c>
      <c r="M724" t="s">
        <v>327</v>
      </c>
      <c r="N724" t="s">
        <v>327</v>
      </c>
      <c r="O724"/>
      <c r="AG724" t="s">
        <v>1799</v>
      </c>
      <c r="AI724" t="s">
        <v>1799</v>
      </c>
      <c r="AP724">
        <v>0</v>
      </c>
      <c r="AQ724" t="e">
        <f>VLOOKUP(A724,[1]Sheet1!$C$4:$G$51,1,0)</f>
        <v>#N/A</v>
      </c>
      <c r="AR724" t="e">
        <f>VLOOKUP(A724,[1]Sheet1!$C$4:$H$51,1,0)</f>
        <v>#N/A</v>
      </c>
    </row>
    <row r="725" spans="1:44" x14ac:dyDescent="0.2">
      <c r="A725">
        <v>123488</v>
      </c>
      <c r="B725" t="s">
        <v>920</v>
      </c>
      <c r="C725" t="s">
        <v>396</v>
      </c>
      <c r="D725" t="s">
        <v>272</v>
      </c>
      <c r="E725" t="s">
        <v>342</v>
      </c>
      <c r="F725" s="230">
        <v>33263</v>
      </c>
      <c r="G725" t="s">
        <v>325</v>
      </c>
      <c r="H725" t="s">
        <v>344</v>
      </c>
      <c r="I725" t="s">
        <v>431</v>
      </c>
      <c r="K725" t="s">
        <v>326</v>
      </c>
      <c r="L725">
        <v>2009</v>
      </c>
      <c r="M725" t="s">
        <v>325</v>
      </c>
      <c r="N725" t="s">
        <v>331</v>
      </c>
      <c r="O725"/>
      <c r="AI725">
        <v>0</v>
      </c>
      <c r="AP725">
        <v>0</v>
      </c>
      <c r="AQ725" t="e">
        <f>VLOOKUP(A725,[1]Sheet1!$C$4:$G$51,1,0)</f>
        <v>#N/A</v>
      </c>
      <c r="AR725" t="e">
        <f>VLOOKUP(A725,[1]Sheet1!$C$4:$H$51,1,0)</f>
        <v>#N/A</v>
      </c>
    </row>
    <row r="726" spans="1:44" x14ac:dyDescent="0.2">
      <c r="A726">
        <v>123496</v>
      </c>
      <c r="B726" t="s">
        <v>918</v>
      </c>
      <c r="C726" t="s">
        <v>153</v>
      </c>
      <c r="D726" t="s">
        <v>919</v>
      </c>
      <c r="E726" t="s">
        <v>343</v>
      </c>
      <c r="F726" s="230">
        <v>36353</v>
      </c>
      <c r="G726" t="s">
        <v>1602</v>
      </c>
      <c r="H726" t="s">
        <v>344</v>
      </c>
      <c r="I726" t="s">
        <v>428</v>
      </c>
      <c r="K726" t="s">
        <v>326</v>
      </c>
      <c r="L726">
        <v>2017</v>
      </c>
      <c r="M726" t="s">
        <v>327</v>
      </c>
      <c r="N726" t="s">
        <v>327</v>
      </c>
      <c r="O726"/>
      <c r="AI726">
        <v>0</v>
      </c>
      <c r="AP726">
        <v>0</v>
      </c>
      <c r="AQ726" t="e">
        <f>VLOOKUP(A726,[1]Sheet1!$C$4:$G$51,1,0)</f>
        <v>#N/A</v>
      </c>
      <c r="AR726" t="e">
        <f>VLOOKUP(A726,[1]Sheet1!$C$4:$H$51,1,0)</f>
        <v>#N/A</v>
      </c>
    </row>
    <row r="727" spans="1:44" x14ac:dyDescent="0.2">
      <c r="A727">
        <v>123510</v>
      </c>
      <c r="B727" t="s">
        <v>917</v>
      </c>
      <c r="C727" t="s">
        <v>148</v>
      </c>
      <c r="D727" t="s">
        <v>561</v>
      </c>
      <c r="E727" t="s">
        <v>343</v>
      </c>
      <c r="F727" s="230">
        <v>35990</v>
      </c>
      <c r="G727" t="s">
        <v>325</v>
      </c>
      <c r="H727" t="s">
        <v>347</v>
      </c>
      <c r="I727" t="s">
        <v>428</v>
      </c>
      <c r="K727" t="s">
        <v>326</v>
      </c>
      <c r="L727">
        <v>2016</v>
      </c>
      <c r="M727" t="s">
        <v>327</v>
      </c>
      <c r="N727" t="s">
        <v>600</v>
      </c>
      <c r="O727"/>
      <c r="AI727">
        <v>0</v>
      </c>
      <c r="AN727" t="s">
        <v>1712</v>
      </c>
      <c r="AO727" t="s">
        <v>1712</v>
      </c>
      <c r="AP727">
        <v>0</v>
      </c>
      <c r="AQ727" t="e">
        <f>VLOOKUP(A727,[1]Sheet1!$C$4:$G$51,1,0)</f>
        <v>#N/A</v>
      </c>
      <c r="AR727" t="e">
        <f>VLOOKUP(A727,[1]Sheet1!$C$4:$H$51,1,0)</f>
        <v>#N/A</v>
      </c>
    </row>
    <row r="728" spans="1:44" x14ac:dyDescent="0.2">
      <c r="A728">
        <v>123513</v>
      </c>
      <c r="B728" t="s">
        <v>916</v>
      </c>
      <c r="C728" t="s">
        <v>111</v>
      </c>
      <c r="D728" t="s">
        <v>224</v>
      </c>
      <c r="E728" t="s">
        <v>1284</v>
      </c>
      <c r="F728" s="230">
        <v>34763</v>
      </c>
      <c r="G728" t="s">
        <v>1646</v>
      </c>
      <c r="H728" t="s">
        <v>344</v>
      </c>
      <c r="I728" t="s">
        <v>428</v>
      </c>
      <c r="K728" t="s">
        <v>326</v>
      </c>
      <c r="L728">
        <v>2013</v>
      </c>
      <c r="M728" t="s">
        <v>337</v>
      </c>
      <c r="N728" t="s">
        <v>329</v>
      </c>
      <c r="O728"/>
      <c r="AI728">
        <v>0</v>
      </c>
      <c r="AP728">
        <v>0</v>
      </c>
      <c r="AQ728" t="e">
        <f>VLOOKUP(A728,[1]Sheet1!$C$4:$G$51,1,0)</f>
        <v>#N/A</v>
      </c>
      <c r="AR728" t="e">
        <f>VLOOKUP(A728,[1]Sheet1!$C$4:$H$51,1,0)</f>
        <v>#N/A</v>
      </c>
    </row>
    <row r="729" spans="1:44" x14ac:dyDescent="0.2">
      <c r="A729">
        <v>123523</v>
      </c>
      <c r="B729" t="s">
        <v>914</v>
      </c>
      <c r="C729" t="s">
        <v>99</v>
      </c>
      <c r="D729" t="s">
        <v>268</v>
      </c>
      <c r="I729" t="s">
        <v>428</v>
      </c>
      <c r="O729"/>
      <c r="AI729">
        <v>0</v>
      </c>
      <c r="AO729" t="s">
        <v>1712</v>
      </c>
      <c r="AP729">
        <v>0</v>
      </c>
      <c r="AQ729" t="e">
        <f>VLOOKUP(A729,[1]Sheet1!$C$4:$G$51,1,0)</f>
        <v>#N/A</v>
      </c>
      <c r="AR729" t="e">
        <f>VLOOKUP(A729,[1]Sheet1!$C$4:$H$51,1,0)</f>
        <v>#N/A</v>
      </c>
    </row>
    <row r="730" spans="1:44" x14ac:dyDescent="0.2">
      <c r="A730">
        <v>123525</v>
      </c>
      <c r="B730" t="s">
        <v>913</v>
      </c>
      <c r="C730" t="s">
        <v>657</v>
      </c>
      <c r="D730" t="s">
        <v>561</v>
      </c>
      <c r="I730" t="s">
        <v>428</v>
      </c>
      <c r="O730"/>
      <c r="AI730">
        <v>0</v>
      </c>
      <c r="AO730" t="s">
        <v>1712</v>
      </c>
      <c r="AP730">
        <v>0</v>
      </c>
      <c r="AQ730" t="e">
        <f>VLOOKUP(A730,[1]Sheet1!$C$4:$G$51,1,0)</f>
        <v>#N/A</v>
      </c>
      <c r="AR730" t="e">
        <f>VLOOKUP(A730,[1]Sheet1!$C$4:$H$51,1,0)</f>
        <v>#N/A</v>
      </c>
    </row>
    <row r="731" spans="1:44" x14ac:dyDescent="0.2">
      <c r="A731">
        <v>123533</v>
      </c>
      <c r="B731" t="s">
        <v>911</v>
      </c>
      <c r="C731" t="s">
        <v>912</v>
      </c>
      <c r="D731" t="s">
        <v>1735</v>
      </c>
      <c r="E731" t="s">
        <v>343</v>
      </c>
      <c r="F731" s="230">
        <v>36588</v>
      </c>
      <c r="G731" t="s">
        <v>340</v>
      </c>
      <c r="H731" t="s">
        <v>344</v>
      </c>
      <c r="I731" t="s">
        <v>428</v>
      </c>
      <c r="K731" t="s">
        <v>326</v>
      </c>
      <c r="L731">
        <v>2018</v>
      </c>
      <c r="M731" t="s">
        <v>340</v>
      </c>
      <c r="N731" t="s">
        <v>340</v>
      </c>
      <c r="O731"/>
      <c r="AI731">
        <v>0</v>
      </c>
      <c r="AP731">
        <v>0</v>
      </c>
      <c r="AQ731" t="e">
        <f>VLOOKUP(A731,[1]Sheet1!$C$4:$G$51,1,0)</f>
        <v>#N/A</v>
      </c>
      <c r="AR731" t="e">
        <f>VLOOKUP(A731,[1]Sheet1!$C$4:$H$51,1,0)</f>
        <v>#N/A</v>
      </c>
    </row>
    <row r="732" spans="1:44" x14ac:dyDescent="0.2">
      <c r="A732">
        <v>123539</v>
      </c>
      <c r="B732" t="s">
        <v>910</v>
      </c>
      <c r="C732" t="s">
        <v>102</v>
      </c>
      <c r="D732" t="s">
        <v>902</v>
      </c>
      <c r="E732" t="s">
        <v>1284</v>
      </c>
      <c r="F732" s="230">
        <v>27537</v>
      </c>
      <c r="G732" t="s">
        <v>325</v>
      </c>
      <c r="H732" t="s">
        <v>344</v>
      </c>
      <c r="I732" t="s">
        <v>428</v>
      </c>
      <c r="K732" t="s">
        <v>326</v>
      </c>
      <c r="L732">
        <v>1993</v>
      </c>
      <c r="M732" t="s">
        <v>325</v>
      </c>
      <c r="N732" t="s">
        <v>329</v>
      </c>
      <c r="O732"/>
      <c r="AI732">
        <v>0</v>
      </c>
      <c r="AP732">
        <v>0</v>
      </c>
      <c r="AQ732" t="e">
        <f>VLOOKUP(A732,[1]Sheet1!$C$4:$G$51,1,0)</f>
        <v>#N/A</v>
      </c>
      <c r="AR732" t="e">
        <f>VLOOKUP(A732,[1]Sheet1!$C$4:$H$51,1,0)</f>
        <v>#N/A</v>
      </c>
    </row>
    <row r="733" spans="1:44" x14ac:dyDescent="0.2">
      <c r="A733">
        <v>123541</v>
      </c>
      <c r="B733" t="s">
        <v>908</v>
      </c>
      <c r="C733" t="s">
        <v>83</v>
      </c>
      <c r="D733" t="s">
        <v>909</v>
      </c>
      <c r="I733" t="s">
        <v>428</v>
      </c>
      <c r="O733"/>
      <c r="AE733" t="str">
        <f>IFERROR(VLOOKUP(#REF!,[2]Sheet2!#REF!,2,0),"")</f>
        <v/>
      </c>
      <c r="AI733">
        <v>0</v>
      </c>
      <c r="AL733" t="str">
        <f>IFERROR(VLOOKUP(A733,[2]Sheet2!A$2:C$3613,2,0),"")</f>
        <v>م</v>
      </c>
      <c r="AM733" t="str">
        <f>IFERROR(VLOOKUP(A734,[2]Sheet2!A$2:C$3613,3,0),"")</f>
        <v/>
      </c>
      <c r="AN733" t="s">
        <v>1712</v>
      </c>
      <c r="AO733" t="s">
        <v>1712</v>
      </c>
      <c r="AP733">
        <v>0</v>
      </c>
      <c r="AQ733" t="e">
        <f>VLOOKUP(A733,[1]Sheet1!$C$4:$G$51,1,0)</f>
        <v>#N/A</v>
      </c>
      <c r="AR733" t="e">
        <f>VLOOKUP(A733,[1]Sheet1!$C$4:$H$51,1,0)</f>
        <v>#N/A</v>
      </c>
    </row>
    <row r="734" spans="1:44" x14ac:dyDescent="0.2">
      <c r="A734">
        <v>123560</v>
      </c>
      <c r="B734" t="s">
        <v>688</v>
      </c>
      <c r="C734" t="s">
        <v>713</v>
      </c>
      <c r="D734" t="s">
        <v>1707</v>
      </c>
      <c r="E734" t="s">
        <v>1284</v>
      </c>
      <c r="F734" s="230">
        <v>35312</v>
      </c>
      <c r="G734" t="s">
        <v>325</v>
      </c>
      <c r="H734" t="s">
        <v>344</v>
      </c>
      <c r="I734" t="s">
        <v>428</v>
      </c>
      <c r="K734" t="s">
        <v>326</v>
      </c>
      <c r="L734">
        <v>2014</v>
      </c>
      <c r="M734" t="s">
        <v>325</v>
      </c>
      <c r="N734" t="s">
        <v>331</v>
      </c>
      <c r="O734"/>
      <c r="AI734">
        <v>0</v>
      </c>
      <c r="AO734" t="s">
        <v>1712</v>
      </c>
      <c r="AP734">
        <v>0</v>
      </c>
      <c r="AQ734" t="e">
        <f>VLOOKUP(A734,[1]Sheet1!$C$4:$G$51,1,0)</f>
        <v>#N/A</v>
      </c>
      <c r="AR734" t="e">
        <f>VLOOKUP(A734,[1]Sheet1!$C$4:$H$51,1,0)</f>
        <v>#N/A</v>
      </c>
    </row>
    <row r="735" spans="1:44" x14ac:dyDescent="0.2">
      <c r="A735">
        <v>123572</v>
      </c>
      <c r="B735" t="s">
        <v>907</v>
      </c>
      <c r="C735" t="s">
        <v>102</v>
      </c>
      <c r="D735" t="s">
        <v>247</v>
      </c>
      <c r="E735" t="s">
        <v>1284</v>
      </c>
      <c r="F735" s="230">
        <v>36376</v>
      </c>
      <c r="G735" t="s">
        <v>325</v>
      </c>
      <c r="H735" t="s">
        <v>344</v>
      </c>
      <c r="I735" t="s">
        <v>428</v>
      </c>
      <c r="K735" t="s">
        <v>1567</v>
      </c>
      <c r="L735">
        <v>2017</v>
      </c>
      <c r="M735" t="s">
        <v>327</v>
      </c>
      <c r="N735" t="s">
        <v>331</v>
      </c>
      <c r="O735"/>
      <c r="AI735">
        <v>0</v>
      </c>
      <c r="AN735" t="s">
        <v>1712</v>
      </c>
      <c r="AO735" t="s">
        <v>1712</v>
      </c>
      <c r="AP735">
        <v>0</v>
      </c>
      <c r="AQ735" t="e">
        <f>VLOOKUP(A735,[1]Sheet1!$C$4:$G$51,1,0)</f>
        <v>#N/A</v>
      </c>
      <c r="AR735" t="e">
        <f>VLOOKUP(A735,[1]Sheet1!$C$4:$H$51,1,0)</f>
        <v>#N/A</v>
      </c>
    </row>
    <row r="736" spans="1:44" x14ac:dyDescent="0.2">
      <c r="A736">
        <v>123577</v>
      </c>
      <c r="B736" t="s">
        <v>906</v>
      </c>
      <c r="C736" t="s">
        <v>546</v>
      </c>
      <c r="D736" t="s">
        <v>548</v>
      </c>
      <c r="I736" t="s">
        <v>428</v>
      </c>
      <c r="O736"/>
      <c r="AI736">
        <v>0</v>
      </c>
      <c r="AO736" t="s">
        <v>1712</v>
      </c>
      <c r="AP736">
        <v>0</v>
      </c>
      <c r="AQ736" t="e">
        <f>VLOOKUP(A736,[1]Sheet1!$C$4:$G$51,1,0)</f>
        <v>#N/A</v>
      </c>
      <c r="AR736" t="e">
        <f>VLOOKUP(A736,[1]Sheet1!$C$4:$H$51,1,0)</f>
        <v>#N/A</v>
      </c>
    </row>
    <row r="737" spans="1:44" x14ac:dyDescent="0.2">
      <c r="A737">
        <v>123584</v>
      </c>
      <c r="B737" t="s">
        <v>905</v>
      </c>
      <c r="C737" t="s">
        <v>90</v>
      </c>
      <c r="D737" t="s">
        <v>203</v>
      </c>
      <c r="E737" t="s">
        <v>343</v>
      </c>
      <c r="F737" s="230">
        <v>36748</v>
      </c>
      <c r="G737" t="s">
        <v>1653</v>
      </c>
      <c r="H737" t="s">
        <v>344</v>
      </c>
      <c r="I737" t="s">
        <v>428</v>
      </c>
      <c r="K737" t="s">
        <v>326</v>
      </c>
      <c r="L737">
        <v>2018</v>
      </c>
      <c r="M737" t="s">
        <v>327</v>
      </c>
      <c r="N737" t="s">
        <v>327</v>
      </c>
      <c r="O737"/>
      <c r="AI737">
        <v>0</v>
      </c>
      <c r="AP737">
        <v>0</v>
      </c>
      <c r="AQ737" t="e">
        <f>VLOOKUP(A737,[1]Sheet1!$C$4:$G$51,1,0)</f>
        <v>#N/A</v>
      </c>
      <c r="AR737" t="e">
        <f>VLOOKUP(A737,[1]Sheet1!$C$4:$H$51,1,0)</f>
        <v>#N/A</v>
      </c>
    </row>
    <row r="738" spans="1:44" x14ac:dyDescent="0.2">
      <c r="A738">
        <v>123587</v>
      </c>
      <c r="B738" t="s">
        <v>904</v>
      </c>
      <c r="C738" t="s">
        <v>69</v>
      </c>
      <c r="D738" t="s">
        <v>496</v>
      </c>
      <c r="I738" t="s">
        <v>428</v>
      </c>
      <c r="O738"/>
      <c r="AI738">
        <v>0</v>
      </c>
      <c r="AO738" t="s">
        <v>1712</v>
      </c>
      <c r="AP738">
        <v>0</v>
      </c>
      <c r="AQ738" t="e">
        <f>VLOOKUP(A738,[1]Sheet1!$C$4:$G$51,1,0)</f>
        <v>#N/A</v>
      </c>
      <c r="AR738" t="e">
        <f>VLOOKUP(A738,[1]Sheet1!$C$4:$H$51,1,0)</f>
        <v>#N/A</v>
      </c>
    </row>
    <row r="739" spans="1:44" x14ac:dyDescent="0.2">
      <c r="A739">
        <v>123591</v>
      </c>
      <c r="B739" t="s">
        <v>903</v>
      </c>
      <c r="C739" t="s">
        <v>69</v>
      </c>
      <c r="D739" t="s">
        <v>235</v>
      </c>
      <c r="E739" t="s">
        <v>343</v>
      </c>
      <c r="F739" s="230">
        <v>34766</v>
      </c>
      <c r="G739" t="s">
        <v>1654</v>
      </c>
      <c r="H739" t="s">
        <v>344</v>
      </c>
      <c r="I739" t="s">
        <v>428</v>
      </c>
      <c r="K739">
        <v>0</v>
      </c>
      <c r="L739">
        <v>0</v>
      </c>
      <c r="M739">
        <v>0</v>
      </c>
      <c r="O739"/>
      <c r="AI739">
        <v>0</v>
      </c>
      <c r="AN739" t="s">
        <v>1712</v>
      </c>
      <c r="AO739" t="s">
        <v>1712</v>
      </c>
      <c r="AP739">
        <v>0</v>
      </c>
      <c r="AQ739" t="e">
        <f>VLOOKUP(A739,[1]Sheet1!$C$4:$G$51,1,0)</f>
        <v>#N/A</v>
      </c>
      <c r="AR739" t="e">
        <f>VLOOKUP(A739,[1]Sheet1!$C$4:$H$51,1,0)</f>
        <v>#N/A</v>
      </c>
    </row>
    <row r="740" spans="1:44" x14ac:dyDescent="0.2">
      <c r="A740">
        <v>123604</v>
      </c>
      <c r="B740" t="s">
        <v>901</v>
      </c>
      <c r="C740" t="s">
        <v>668</v>
      </c>
      <c r="D740" t="s">
        <v>219</v>
      </c>
      <c r="I740" t="s">
        <v>428</v>
      </c>
      <c r="O740"/>
      <c r="AI740">
        <v>0</v>
      </c>
      <c r="AM740" t="str">
        <f>IFERROR(VLOOKUP(A741,[2]Sheet2!A$2:C$3613,3,0),"")</f>
        <v>م</v>
      </c>
      <c r="AN740" t="s">
        <v>1712</v>
      </c>
      <c r="AO740" t="s">
        <v>1712</v>
      </c>
      <c r="AP740">
        <v>0</v>
      </c>
      <c r="AQ740" t="e">
        <f>VLOOKUP(A740,[1]Sheet1!$C$4:$G$51,1,0)</f>
        <v>#N/A</v>
      </c>
      <c r="AR740" t="e">
        <f>VLOOKUP(A740,[1]Sheet1!$C$4:$H$51,1,0)</f>
        <v>#N/A</v>
      </c>
    </row>
    <row r="741" spans="1:44" x14ac:dyDescent="0.2">
      <c r="A741">
        <v>123608</v>
      </c>
      <c r="B741" t="s">
        <v>900</v>
      </c>
      <c r="C741" t="s">
        <v>63</v>
      </c>
      <c r="D741" t="s">
        <v>725</v>
      </c>
      <c r="I741" t="s">
        <v>428</v>
      </c>
      <c r="O741"/>
      <c r="AI741">
        <v>0</v>
      </c>
      <c r="AO741" t="s">
        <v>1712</v>
      </c>
      <c r="AP741">
        <v>0</v>
      </c>
      <c r="AQ741" t="e">
        <f>VLOOKUP(A741,[1]Sheet1!$C$4:$G$51,1,0)</f>
        <v>#N/A</v>
      </c>
      <c r="AR741" t="e">
        <f>VLOOKUP(A741,[1]Sheet1!$C$4:$H$51,1,0)</f>
        <v>#N/A</v>
      </c>
    </row>
    <row r="742" spans="1:44" x14ac:dyDescent="0.2">
      <c r="A742">
        <v>123619</v>
      </c>
      <c r="B742" t="s">
        <v>897</v>
      </c>
      <c r="C742" t="s">
        <v>898</v>
      </c>
      <c r="D742" t="s">
        <v>203</v>
      </c>
      <c r="E742" t="s">
        <v>343</v>
      </c>
      <c r="F742" s="230">
        <v>33971</v>
      </c>
      <c r="G742" t="s">
        <v>1603</v>
      </c>
      <c r="H742" t="s">
        <v>344</v>
      </c>
      <c r="I742" t="s">
        <v>428</v>
      </c>
      <c r="K742" t="s">
        <v>345</v>
      </c>
      <c r="L742">
        <v>2010</v>
      </c>
      <c r="M742" t="s">
        <v>338</v>
      </c>
      <c r="N742" t="s">
        <v>338</v>
      </c>
      <c r="O742"/>
      <c r="AI742">
        <v>0</v>
      </c>
      <c r="AO742" t="s">
        <v>1712</v>
      </c>
      <c r="AP742">
        <v>0</v>
      </c>
      <c r="AQ742" t="e">
        <f>VLOOKUP(A742,[1]Sheet1!$C$4:$G$51,1,0)</f>
        <v>#N/A</v>
      </c>
      <c r="AR742" t="e">
        <f>VLOOKUP(A742,[1]Sheet1!$C$4:$H$51,1,0)</f>
        <v>#N/A</v>
      </c>
    </row>
    <row r="743" spans="1:44" x14ac:dyDescent="0.2">
      <c r="A743">
        <v>123620</v>
      </c>
      <c r="B743" t="s">
        <v>896</v>
      </c>
      <c r="C743" t="s">
        <v>69</v>
      </c>
      <c r="D743" t="s">
        <v>851</v>
      </c>
      <c r="E743" t="s">
        <v>1284</v>
      </c>
      <c r="F743" s="230">
        <v>35089</v>
      </c>
      <c r="G743" t="s">
        <v>325</v>
      </c>
      <c r="H743" t="s">
        <v>344</v>
      </c>
      <c r="I743" t="s">
        <v>428</v>
      </c>
      <c r="K743" t="s">
        <v>326</v>
      </c>
      <c r="L743">
        <v>2013</v>
      </c>
      <c r="M743" t="s">
        <v>337</v>
      </c>
      <c r="N743" t="s">
        <v>337</v>
      </c>
      <c r="O743"/>
      <c r="AI743">
        <v>0</v>
      </c>
      <c r="AN743" t="s">
        <v>1712</v>
      </c>
      <c r="AO743" t="s">
        <v>1712</v>
      </c>
      <c r="AP743">
        <v>0</v>
      </c>
      <c r="AQ743" t="e">
        <f>VLOOKUP(A743,[1]Sheet1!$C$4:$G$51,1,0)</f>
        <v>#N/A</v>
      </c>
      <c r="AR743" t="e">
        <f>VLOOKUP(A743,[1]Sheet1!$C$4:$H$51,1,0)</f>
        <v>#N/A</v>
      </c>
    </row>
    <row r="744" spans="1:44" x14ac:dyDescent="0.2">
      <c r="A744">
        <v>123634</v>
      </c>
      <c r="B744" t="s">
        <v>895</v>
      </c>
      <c r="C744" t="s">
        <v>682</v>
      </c>
      <c r="D744" t="s">
        <v>201</v>
      </c>
      <c r="E744" t="s">
        <v>342</v>
      </c>
      <c r="F744" s="230">
        <v>35093</v>
      </c>
      <c r="G744" t="s">
        <v>1655</v>
      </c>
      <c r="H744" t="s">
        <v>344</v>
      </c>
      <c r="I744" t="s">
        <v>428</v>
      </c>
      <c r="K744" t="s">
        <v>326</v>
      </c>
      <c r="L744">
        <v>2013</v>
      </c>
      <c r="M744" t="s">
        <v>566</v>
      </c>
      <c r="N744" t="s">
        <v>325</v>
      </c>
      <c r="O744"/>
      <c r="AI744">
        <v>0</v>
      </c>
      <c r="AP744">
        <v>0</v>
      </c>
      <c r="AQ744" t="e">
        <f>VLOOKUP(A744,[1]Sheet1!$C$4:$G$51,1,0)</f>
        <v>#N/A</v>
      </c>
      <c r="AR744" t="e">
        <f>VLOOKUP(A744,[1]Sheet1!$C$4:$H$51,1,0)</f>
        <v>#N/A</v>
      </c>
    </row>
    <row r="745" spans="1:44" x14ac:dyDescent="0.2">
      <c r="A745">
        <v>123642</v>
      </c>
      <c r="B745" t="s">
        <v>894</v>
      </c>
      <c r="C745" t="s">
        <v>68</v>
      </c>
      <c r="D745" t="s">
        <v>640</v>
      </c>
      <c r="I745" t="s">
        <v>428</v>
      </c>
      <c r="O745"/>
      <c r="AE745" t="str">
        <f>IFERROR(VLOOKUP(#REF!,[2]Sheet2!#REF!,2,0),"")</f>
        <v/>
      </c>
      <c r="AI745">
        <v>0</v>
      </c>
      <c r="AL745" t="str">
        <f>IFERROR(VLOOKUP(A745,[2]Sheet2!A$2:C$3613,2,0),"")</f>
        <v>م</v>
      </c>
      <c r="AN745" t="s">
        <v>1712</v>
      </c>
      <c r="AO745" t="s">
        <v>1712</v>
      </c>
      <c r="AP745">
        <v>0</v>
      </c>
      <c r="AQ745" t="e">
        <f>VLOOKUP(A745,[1]Sheet1!$C$4:$G$51,1,0)</f>
        <v>#N/A</v>
      </c>
      <c r="AR745" t="e">
        <f>VLOOKUP(A745,[1]Sheet1!$C$4:$H$51,1,0)</f>
        <v>#N/A</v>
      </c>
    </row>
    <row r="746" spans="1:44" x14ac:dyDescent="0.2">
      <c r="A746">
        <v>123644</v>
      </c>
      <c r="B746" t="s">
        <v>892</v>
      </c>
      <c r="C746" t="s">
        <v>69</v>
      </c>
      <c r="D746" t="s">
        <v>893</v>
      </c>
      <c r="E746" t="s">
        <v>342</v>
      </c>
      <c r="F746" s="230">
        <v>31896</v>
      </c>
      <c r="G746" t="s">
        <v>1573</v>
      </c>
      <c r="H746" t="s">
        <v>344</v>
      </c>
      <c r="I746" t="s">
        <v>428</v>
      </c>
      <c r="K746" t="s">
        <v>326</v>
      </c>
      <c r="L746">
        <v>2007</v>
      </c>
      <c r="M746" t="s">
        <v>330</v>
      </c>
      <c r="N746" t="s">
        <v>330</v>
      </c>
      <c r="O746"/>
      <c r="AI746">
        <v>0</v>
      </c>
      <c r="AO746" t="s">
        <v>1712</v>
      </c>
      <c r="AP746">
        <v>0</v>
      </c>
      <c r="AQ746" t="e">
        <f>VLOOKUP(A746,[1]Sheet1!$C$4:$G$51,1,0)</f>
        <v>#N/A</v>
      </c>
      <c r="AR746" t="e">
        <f>VLOOKUP(A746,[1]Sheet1!$C$4:$H$51,1,0)</f>
        <v>#N/A</v>
      </c>
    </row>
    <row r="747" spans="1:44" x14ac:dyDescent="0.2">
      <c r="A747">
        <v>123655</v>
      </c>
      <c r="B747" t="s">
        <v>891</v>
      </c>
      <c r="C747" t="s">
        <v>410</v>
      </c>
      <c r="D747" t="s">
        <v>293</v>
      </c>
      <c r="E747" t="s">
        <v>343</v>
      </c>
      <c r="F747" s="230">
        <v>31330</v>
      </c>
      <c r="G747" t="s">
        <v>325</v>
      </c>
      <c r="H747" t="s">
        <v>344</v>
      </c>
      <c r="I747" t="s">
        <v>428</v>
      </c>
      <c r="K747" t="s">
        <v>326</v>
      </c>
      <c r="L747">
        <v>2003</v>
      </c>
      <c r="M747" t="s">
        <v>325</v>
      </c>
      <c r="N747" t="s">
        <v>325</v>
      </c>
      <c r="O747"/>
      <c r="AI747">
        <v>0</v>
      </c>
      <c r="AP747">
        <v>0</v>
      </c>
      <c r="AQ747" t="e">
        <f>VLOOKUP(A747,[1]Sheet1!$C$4:$G$51,1,0)</f>
        <v>#N/A</v>
      </c>
      <c r="AR747" t="e">
        <f>VLOOKUP(A747,[1]Sheet1!$C$4:$H$51,1,0)</f>
        <v>#N/A</v>
      </c>
    </row>
    <row r="748" spans="1:44" x14ac:dyDescent="0.2">
      <c r="A748">
        <v>123659</v>
      </c>
      <c r="B748" t="s">
        <v>890</v>
      </c>
      <c r="C748" t="s">
        <v>88</v>
      </c>
      <c r="D748" t="s">
        <v>564</v>
      </c>
      <c r="E748" t="s">
        <v>342</v>
      </c>
      <c r="F748" s="261">
        <v>0</v>
      </c>
      <c r="G748" t="s">
        <v>325</v>
      </c>
      <c r="H748" t="s">
        <v>344</v>
      </c>
      <c r="I748" t="s">
        <v>428</v>
      </c>
      <c r="K748" t="s">
        <v>326</v>
      </c>
      <c r="L748">
        <v>2019</v>
      </c>
      <c r="M748" t="s">
        <v>327</v>
      </c>
      <c r="N748" t="s">
        <v>329</v>
      </c>
      <c r="O748">
        <v>527</v>
      </c>
      <c r="P748" s="230">
        <v>45722</v>
      </c>
      <c r="Q748">
        <v>50000</v>
      </c>
      <c r="AI748">
        <v>0</v>
      </c>
      <c r="AP748">
        <v>0</v>
      </c>
      <c r="AQ748" t="e">
        <f>VLOOKUP(A748,[1]Sheet1!$C$4:$G$51,1,0)</f>
        <v>#N/A</v>
      </c>
      <c r="AR748" t="e">
        <f>VLOOKUP(A748,[1]Sheet1!$C$4:$H$51,1,0)</f>
        <v>#N/A</v>
      </c>
    </row>
    <row r="749" spans="1:44" x14ac:dyDescent="0.2">
      <c r="A749">
        <v>123671</v>
      </c>
      <c r="B749" t="s">
        <v>889</v>
      </c>
      <c r="C749" t="s">
        <v>168</v>
      </c>
      <c r="D749" t="s">
        <v>644</v>
      </c>
      <c r="E749" t="s">
        <v>343</v>
      </c>
      <c r="F749" s="261">
        <v>0</v>
      </c>
      <c r="G749" t="s">
        <v>325</v>
      </c>
      <c r="H749" t="s">
        <v>344</v>
      </c>
      <c r="I749" t="s">
        <v>428</v>
      </c>
      <c r="K749" t="s">
        <v>326</v>
      </c>
      <c r="L749">
        <v>2004</v>
      </c>
      <c r="M749" t="s">
        <v>325</v>
      </c>
      <c r="O749"/>
      <c r="AI749">
        <v>0</v>
      </c>
      <c r="AP749">
        <v>0</v>
      </c>
      <c r="AQ749" t="e">
        <f>VLOOKUP(A749,[1]Sheet1!$C$4:$G$51,1,0)</f>
        <v>#N/A</v>
      </c>
      <c r="AR749" t="e">
        <f>VLOOKUP(A749,[1]Sheet1!$C$4:$H$51,1,0)</f>
        <v>#N/A</v>
      </c>
    </row>
    <row r="750" spans="1:44" x14ac:dyDescent="0.2">
      <c r="A750">
        <v>123673</v>
      </c>
      <c r="B750" t="s">
        <v>888</v>
      </c>
      <c r="C750" t="s">
        <v>102</v>
      </c>
      <c r="D750" t="s">
        <v>448</v>
      </c>
      <c r="E750" t="s">
        <v>1284</v>
      </c>
      <c r="F750" s="261">
        <v>0</v>
      </c>
      <c r="G750" t="s">
        <v>1596</v>
      </c>
      <c r="H750" t="s">
        <v>344</v>
      </c>
      <c r="I750" t="s">
        <v>428</v>
      </c>
      <c r="K750" t="s">
        <v>326</v>
      </c>
      <c r="L750">
        <v>2018</v>
      </c>
      <c r="M750" t="s">
        <v>327</v>
      </c>
      <c r="O750"/>
      <c r="AI750">
        <v>0</v>
      </c>
      <c r="AO750" t="s">
        <v>1712</v>
      </c>
      <c r="AP750">
        <v>0</v>
      </c>
      <c r="AQ750" t="e">
        <f>VLOOKUP(A750,[1]Sheet1!$C$4:$G$51,1,0)</f>
        <v>#N/A</v>
      </c>
      <c r="AR750" t="e">
        <f>VLOOKUP(A750,[1]Sheet1!$C$4:$H$51,1,0)</f>
        <v>#N/A</v>
      </c>
    </row>
    <row r="751" spans="1:44" x14ac:dyDescent="0.2">
      <c r="A751">
        <v>123684</v>
      </c>
      <c r="B751" t="s">
        <v>885</v>
      </c>
      <c r="C751" t="s">
        <v>886</v>
      </c>
      <c r="D751" t="s">
        <v>259</v>
      </c>
      <c r="E751" t="s">
        <v>343</v>
      </c>
      <c r="F751" s="230">
        <v>35065</v>
      </c>
      <c r="G751" t="s">
        <v>325</v>
      </c>
      <c r="H751" t="s">
        <v>344</v>
      </c>
      <c r="I751" t="s">
        <v>428</v>
      </c>
      <c r="K751" t="s">
        <v>326</v>
      </c>
      <c r="L751">
        <v>2013</v>
      </c>
      <c r="M751" t="s">
        <v>333</v>
      </c>
      <c r="N751" t="s">
        <v>329</v>
      </c>
      <c r="O751">
        <v>447</v>
      </c>
      <c r="P751" s="230">
        <v>45722</v>
      </c>
      <c r="Q751">
        <v>70000</v>
      </c>
      <c r="AI751">
        <v>0</v>
      </c>
      <c r="AP751">
        <v>0</v>
      </c>
      <c r="AQ751" t="e">
        <f>VLOOKUP(A751,[1]Sheet1!$C$4:$G$51,1,0)</f>
        <v>#N/A</v>
      </c>
      <c r="AR751" t="e">
        <f>VLOOKUP(A751,[1]Sheet1!$C$4:$H$51,1,0)</f>
        <v>#N/A</v>
      </c>
    </row>
    <row r="752" spans="1:44" x14ac:dyDescent="0.2">
      <c r="A752">
        <v>123695</v>
      </c>
      <c r="B752" t="s">
        <v>884</v>
      </c>
      <c r="C752" t="s">
        <v>99</v>
      </c>
      <c r="D752" t="s">
        <v>560</v>
      </c>
      <c r="E752" t="s">
        <v>1284</v>
      </c>
      <c r="F752" s="230">
        <v>34989</v>
      </c>
      <c r="G752" t="s">
        <v>1685</v>
      </c>
      <c r="H752" t="s">
        <v>344</v>
      </c>
      <c r="I752" t="s">
        <v>428</v>
      </c>
      <c r="K752" t="s">
        <v>1567</v>
      </c>
      <c r="L752">
        <v>2013</v>
      </c>
      <c r="M752" t="s">
        <v>325</v>
      </c>
      <c r="N752" t="s">
        <v>327</v>
      </c>
      <c r="O752">
        <v>460</v>
      </c>
      <c r="P752" s="230">
        <v>45722</v>
      </c>
      <c r="Q752">
        <v>105000</v>
      </c>
      <c r="AI752">
        <v>0</v>
      </c>
      <c r="AP752">
        <v>0</v>
      </c>
      <c r="AQ752" t="e">
        <f>VLOOKUP(A752,[1]Sheet1!$C$4:$G$51,1,0)</f>
        <v>#N/A</v>
      </c>
      <c r="AR752" t="e">
        <f>VLOOKUP(A752,[1]Sheet1!$C$4:$H$51,1,0)</f>
        <v>#N/A</v>
      </c>
    </row>
    <row r="753" spans="1:44" x14ac:dyDescent="0.2">
      <c r="A753">
        <v>123696</v>
      </c>
      <c r="B753" t="s">
        <v>883</v>
      </c>
      <c r="C753" t="s">
        <v>105</v>
      </c>
      <c r="D753" t="s">
        <v>460</v>
      </c>
      <c r="E753" t="s">
        <v>1284</v>
      </c>
      <c r="F753" s="230">
        <v>36408</v>
      </c>
      <c r="G753" t="s">
        <v>1616</v>
      </c>
      <c r="H753" t="s">
        <v>344</v>
      </c>
      <c r="I753" t="s">
        <v>431</v>
      </c>
      <c r="K753" t="s">
        <v>326</v>
      </c>
      <c r="L753">
        <v>2018</v>
      </c>
      <c r="M753" t="s">
        <v>327</v>
      </c>
      <c r="N753" t="s">
        <v>327</v>
      </c>
      <c r="O753"/>
      <c r="AI753">
        <v>0</v>
      </c>
      <c r="AP753">
        <v>0</v>
      </c>
      <c r="AQ753" t="e">
        <f>VLOOKUP(A753,[1]Sheet1!$C$4:$G$51,1,0)</f>
        <v>#N/A</v>
      </c>
      <c r="AR753" t="e">
        <f>VLOOKUP(A753,[1]Sheet1!$C$4:$H$51,1,0)</f>
        <v>#N/A</v>
      </c>
    </row>
    <row r="754" spans="1:44" x14ac:dyDescent="0.2">
      <c r="A754">
        <v>123700</v>
      </c>
      <c r="B754" t="s">
        <v>882</v>
      </c>
      <c r="C754" t="s">
        <v>173</v>
      </c>
      <c r="D754" t="s">
        <v>221</v>
      </c>
      <c r="E754" t="s">
        <v>343</v>
      </c>
      <c r="F754" s="261">
        <v>0</v>
      </c>
      <c r="G754" t="s">
        <v>1573</v>
      </c>
      <c r="H754" t="s">
        <v>344</v>
      </c>
      <c r="I754" t="s">
        <v>428</v>
      </c>
      <c r="K754" t="s">
        <v>345</v>
      </c>
      <c r="L754">
        <v>2008</v>
      </c>
      <c r="M754" t="s">
        <v>325</v>
      </c>
      <c r="N754" t="s">
        <v>330</v>
      </c>
      <c r="O754"/>
      <c r="AI754">
        <v>0</v>
      </c>
      <c r="AP754">
        <v>0</v>
      </c>
      <c r="AQ754" t="e">
        <f>VLOOKUP(A754,[1]Sheet1!$C$4:$G$51,1,0)</f>
        <v>#N/A</v>
      </c>
      <c r="AR754" t="e">
        <f>VLOOKUP(A754,[1]Sheet1!$C$4:$H$51,1,0)</f>
        <v>#N/A</v>
      </c>
    </row>
    <row r="755" spans="1:44" x14ac:dyDescent="0.2">
      <c r="A755">
        <v>123703</v>
      </c>
      <c r="B755" t="s">
        <v>881</v>
      </c>
      <c r="C755" t="s">
        <v>434</v>
      </c>
      <c r="D755" t="s">
        <v>302</v>
      </c>
      <c r="E755" t="s">
        <v>343</v>
      </c>
      <c r="F755" s="230">
        <v>35442</v>
      </c>
      <c r="G755" t="s">
        <v>1686</v>
      </c>
      <c r="H755" t="s">
        <v>344</v>
      </c>
      <c r="I755" t="s">
        <v>428</v>
      </c>
      <c r="K755" t="s">
        <v>326</v>
      </c>
      <c r="L755">
        <v>2014</v>
      </c>
      <c r="M755" t="s">
        <v>327</v>
      </c>
      <c r="N755" t="s">
        <v>327</v>
      </c>
      <c r="O755"/>
      <c r="AI755">
        <v>0</v>
      </c>
      <c r="AP755">
        <v>0</v>
      </c>
      <c r="AQ755" t="e">
        <f>VLOOKUP(A755,[1]Sheet1!$C$4:$G$51,1,0)</f>
        <v>#N/A</v>
      </c>
      <c r="AR755" t="e">
        <f>VLOOKUP(A755,[1]Sheet1!$C$4:$H$51,1,0)</f>
        <v>#N/A</v>
      </c>
    </row>
    <row r="756" spans="1:44" x14ac:dyDescent="0.2">
      <c r="A756">
        <v>123707</v>
      </c>
      <c r="B756" t="s">
        <v>880</v>
      </c>
      <c r="C756" t="s">
        <v>171</v>
      </c>
      <c r="D756" t="s">
        <v>201</v>
      </c>
      <c r="E756" t="s">
        <v>343</v>
      </c>
      <c r="F756" s="230">
        <v>36290</v>
      </c>
      <c r="G756" t="s">
        <v>1687</v>
      </c>
      <c r="H756" t="s">
        <v>344</v>
      </c>
      <c r="I756" t="s">
        <v>428</v>
      </c>
      <c r="K756" t="s">
        <v>326</v>
      </c>
      <c r="L756">
        <v>2018</v>
      </c>
      <c r="M756" t="s">
        <v>325</v>
      </c>
      <c r="O756"/>
      <c r="AI756">
        <v>0</v>
      </c>
      <c r="AP756">
        <v>0</v>
      </c>
      <c r="AQ756" t="e">
        <f>VLOOKUP(A756,[1]Sheet1!$C$4:$G$51,1,0)</f>
        <v>#N/A</v>
      </c>
      <c r="AR756" t="e">
        <f>VLOOKUP(A756,[1]Sheet1!$C$4:$H$51,1,0)</f>
        <v>#N/A</v>
      </c>
    </row>
    <row r="757" spans="1:44" x14ac:dyDescent="0.2">
      <c r="A757">
        <v>123717</v>
      </c>
      <c r="B757" t="s">
        <v>879</v>
      </c>
      <c r="C757" t="s">
        <v>70</v>
      </c>
      <c r="D757" t="s">
        <v>463</v>
      </c>
      <c r="I757" t="s">
        <v>428</v>
      </c>
      <c r="O757"/>
      <c r="AI757">
        <v>0</v>
      </c>
      <c r="AO757" t="s">
        <v>1712</v>
      </c>
      <c r="AP757">
        <v>0</v>
      </c>
      <c r="AQ757" t="e">
        <f>VLOOKUP(A757,[1]Sheet1!$C$4:$G$51,1,0)</f>
        <v>#N/A</v>
      </c>
      <c r="AR757" t="e">
        <f>VLOOKUP(A757,[1]Sheet1!$C$4:$H$51,1,0)</f>
        <v>#N/A</v>
      </c>
    </row>
    <row r="758" spans="1:44" x14ac:dyDescent="0.2">
      <c r="A758">
        <v>123724</v>
      </c>
      <c r="B758" t="s">
        <v>878</v>
      </c>
      <c r="C758" t="s">
        <v>103</v>
      </c>
      <c r="D758" t="s">
        <v>219</v>
      </c>
      <c r="E758" t="s">
        <v>1284</v>
      </c>
      <c r="F758" s="230">
        <v>35222</v>
      </c>
      <c r="G758" t="s">
        <v>1582</v>
      </c>
      <c r="H758" t="s">
        <v>344</v>
      </c>
      <c r="I758" t="s">
        <v>431</v>
      </c>
      <c r="K758" t="s">
        <v>326</v>
      </c>
      <c r="L758">
        <v>2012</v>
      </c>
      <c r="M758" t="s">
        <v>325</v>
      </c>
      <c r="O758"/>
      <c r="AG758" t="s">
        <v>1799</v>
      </c>
      <c r="AI758" t="s">
        <v>1799</v>
      </c>
      <c r="AP758">
        <v>0</v>
      </c>
      <c r="AQ758" t="e">
        <f>VLOOKUP(A758,[1]Sheet1!$C$4:$G$51,1,0)</f>
        <v>#N/A</v>
      </c>
      <c r="AR758" t="e">
        <f>VLOOKUP(A758,[1]Sheet1!$C$4:$H$51,1,0)</f>
        <v>#N/A</v>
      </c>
    </row>
    <row r="759" spans="1:44" x14ac:dyDescent="0.2">
      <c r="A759">
        <v>123725</v>
      </c>
      <c r="B759" t="s">
        <v>877</v>
      </c>
      <c r="C759" t="s">
        <v>494</v>
      </c>
      <c r="D759" t="s">
        <v>1430</v>
      </c>
      <c r="I759" t="s">
        <v>428</v>
      </c>
      <c r="O759"/>
      <c r="AI759">
        <v>0</v>
      </c>
      <c r="AM759" t="str">
        <f>IFERROR(VLOOKUP(A760,[2]Sheet2!A$2:C$3613,3,0),"")</f>
        <v/>
      </c>
      <c r="AN759" t="s">
        <v>1712</v>
      </c>
      <c r="AO759" t="s">
        <v>1712</v>
      </c>
      <c r="AP759">
        <v>0</v>
      </c>
      <c r="AQ759" t="e">
        <f>VLOOKUP(A759,[1]Sheet1!$C$4:$G$51,1,0)</f>
        <v>#N/A</v>
      </c>
      <c r="AR759" t="e">
        <f>VLOOKUP(A759,[1]Sheet1!$C$4:$H$51,1,0)</f>
        <v>#N/A</v>
      </c>
    </row>
    <row r="760" spans="1:44" x14ac:dyDescent="0.2">
      <c r="A760">
        <v>123731</v>
      </c>
      <c r="B760" t="s">
        <v>1736</v>
      </c>
      <c r="C760" t="s">
        <v>375</v>
      </c>
      <c r="D760" t="s">
        <v>876</v>
      </c>
      <c r="E760" t="s">
        <v>342</v>
      </c>
      <c r="F760" s="230">
        <v>36901</v>
      </c>
      <c r="G760" t="s">
        <v>325</v>
      </c>
      <c r="H760" t="s">
        <v>344</v>
      </c>
      <c r="I760" t="s">
        <v>428</v>
      </c>
      <c r="K760" t="s">
        <v>326</v>
      </c>
      <c r="L760">
        <v>2018</v>
      </c>
      <c r="M760" t="s">
        <v>325</v>
      </c>
      <c r="N760" t="s">
        <v>327</v>
      </c>
      <c r="O760"/>
      <c r="AI760">
        <v>0</v>
      </c>
      <c r="AO760" t="s">
        <v>1712</v>
      </c>
      <c r="AP760">
        <v>0</v>
      </c>
      <c r="AQ760" t="e">
        <f>VLOOKUP(A760,[1]Sheet1!$C$4:$G$51,1,0)</f>
        <v>#N/A</v>
      </c>
      <c r="AR760" t="e">
        <f>VLOOKUP(A760,[1]Sheet1!$C$4:$H$51,1,0)</f>
        <v>#N/A</v>
      </c>
    </row>
    <row r="761" spans="1:44" x14ac:dyDescent="0.2">
      <c r="A761">
        <v>123740</v>
      </c>
      <c r="B761" t="s">
        <v>874</v>
      </c>
      <c r="C761" t="s">
        <v>77</v>
      </c>
      <c r="D761" t="s">
        <v>1737</v>
      </c>
      <c r="E761" t="s">
        <v>342</v>
      </c>
      <c r="F761" s="230">
        <v>35471</v>
      </c>
      <c r="G761" t="s">
        <v>1688</v>
      </c>
      <c r="H761" t="s">
        <v>344</v>
      </c>
      <c r="I761" t="s">
        <v>428</v>
      </c>
      <c r="K761" t="s">
        <v>326</v>
      </c>
      <c r="L761">
        <v>0</v>
      </c>
      <c r="M761" t="s">
        <v>334</v>
      </c>
      <c r="O761"/>
      <c r="AI761">
        <v>0</v>
      </c>
      <c r="AP761">
        <v>0</v>
      </c>
      <c r="AQ761" t="e">
        <f>VLOOKUP(A761,[1]Sheet1!$C$4:$G$51,1,0)</f>
        <v>#N/A</v>
      </c>
      <c r="AR761" t="e">
        <f>VLOOKUP(A761,[1]Sheet1!$C$4:$H$51,1,0)</f>
        <v>#N/A</v>
      </c>
    </row>
    <row r="762" spans="1:44" x14ac:dyDescent="0.2">
      <c r="A762">
        <v>123744</v>
      </c>
      <c r="B762" t="s">
        <v>873</v>
      </c>
      <c r="C762" t="s">
        <v>103</v>
      </c>
      <c r="D762" t="s">
        <v>651</v>
      </c>
      <c r="E762" t="s">
        <v>342</v>
      </c>
      <c r="F762" s="230">
        <v>31184</v>
      </c>
      <c r="G762" t="s">
        <v>325</v>
      </c>
      <c r="H762" t="s">
        <v>344</v>
      </c>
      <c r="I762" t="s">
        <v>428</v>
      </c>
      <c r="K762" t="s">
        <v>326</v>
      </c>
      <c r="L762">
        <v>2003</v>
      </c>
      <c r="M762" t="s">
        <v>327</v>
      </c>
      <c r="O762">
        <v>499</v>
      </c>
      <c r="P762" s="230">
        <v>45722</v>
      </c>
      <c r="Q762">
        <v>60000</v>
      </c>
      <c r="AI762">
        <v>0</v>
      </c>
      <c r="AP762">
        <v>0</v>
      </c>
      <c r="AQ762" t="e">
        <f>VLOOKUP(A762,[1]Sheet1!$C$4:$G$51,1,0)</f>
        <v>#N/A</v>
      </c>
      <c r="AR762" t="e">
        <f>VLOOKUP(A762,[1]Sheet1!$C$4:$H$51,1,0)</f>
        <v>#N/A</v>
      </c>
    </row>
    <row r="763" spans="1:44" x14ac:dyDescent="0.2">
      <c r="A763">
        <v>123756</v>
      </c>
      <c r="B763" t="s">
        <v>871</v>
      </c>
      <c r="C763" t="s">
        <v>639</v>
      </c>
      <c r="D763" t="s">
        <v>241</v>
      </c>
      <c r="I763" t="s">
        <v>428</v>
      </c>
      <c r="O763"/>
      <c r="AI763">
        <v>0</v>
      </c>
      <c r="AN763" t="s">
        <v>1712</v>
      </c>
      <c r="AO763" t="s">
        <v>1712</v>
      </c>
      <c r="AP763">
        <v>0</v>
      </c>
      <c r="AQ763" t="e">
        <f>VLOOKUP(A763,[1]Sheet1!$C$4:$G$51,1,0)</f>
        <v>#N/A</v>
      </c>
      <c r="AR763" t="e">
        <f>VLOOKUP(A763,[1]Sheet1!$C$4:$H$51,1,0)</f>
        <v>#N/A</v>
      </c>
    </row>
    <row r="764" spans="1:44" x14ac:dyDescent="0.2">
      <c r="A764">
        <v>123771</v>
      </c>
      <c r="B764" t="s">
        <v>869</v>
      </c>
      <c r="C764" t="s">
        <v>870</v>
      </c>
      <c r="D764" t="s">
        <v>718</v>
      </c>
      <c r="E764" t="s">
        <v>343</v>
      </c>
      <c r="F764" s="230">
        <v>36216</v>
      </c>
      <c r="G764" t="s">
        <v>325</v>
      </c>
      <c r="H764" t="s">
        <v>344</v>
      </c>
      <c r="I764" t="s">
        <v>428</v>
      </c>
      <c r="K764" t="s">
        <v>345</v>
      </c>
      <c r="L764">
        <v>2017</v>
      </c>
      <c r="M764" t="s">
        <v>325</v>
      </c>
      <c r="N764" t="s">
        <v>325</v>
      </c>
      <c r="O764"/>
      <c r="AI764">
        <v>0</v>
      </c>
      <c r="AP764">
        <v>0</v>
      </c>
      <c r="AQ764" t="e">
        <f>VLOOKUP(A764,[1]Sheet1!$C$4:$G$51,1,0)</f>
        <v>#N/A</v>
      </c>
      <c r="AR764" t="e">
        <f>VLOOKUP(A764,[1]Sheet1!$C$4:$H$51,1,0)</f>
        <v>#N/A</v>
      </c>
    </row>
    <row r="765" spans="1:44" x14ac:dyDescent="0.2">
      <c r="A765">
        <v>123786</v>
      </c>
      <c r="B765" t="s">
        <v>1527</v>
      </c>
      <c r="C765" t="s">
        <v>60</v>
      </c>
      <c r="D765" t="s">
        <v>250</v>
      </c>
      <c r="E765" t="s">
        <v>343</v>
      </c>
      <c r="F765" s="261">
        <v>0</v>
      </c>
      <c r="G765" t="s">
        <v>329</v>
      </c>
      <c r="H765" t="s">
        <v>344</v>
      </c>
      <c r="I765" t="s">
        <v>428</v>
      </c>
      <c r="K765" t="s">
        <v>326</v>
      </c>
      <c r="L765">
        <v>0</v>
      </c>
      <c r="M765" t="s">
        <v>325</v>
      </c>
      <c r="O765"/>
      <c r="AI765">
        <v>0</v>
      </c>
      <c r="AN765" t="s">
        <v>1712</v>
      </c>
      <c r="AO765" t="s">
        <v>1712</v>
      </c>
      <c r="AP765">
        <v>0</v>
      </c>
      <c r="AQ765" t="e">
        <f>VLOOKUP(A765,[1]Sheet1!$C$4:$G$51,1,0)</f>
        <v>#N/A</v>
      </c>
      <c r="AR765" t="e">
        <f>VLOOKUP(A765,[1]Sheet1!$C$4:$H$51,1,0)</f>
        <v>#N/A</v>
      </c>
    </row>
    <row r="766" spans="1:44" x14ac:dyDescent="0.2">
      <c r="A766">
        <v>123793</v>
      </c>
      <c r="B766" t="s">
        <v>868</v>
      </c>
      <c r="C766" t="s">
        <v>489</v>
      </c>
      <c r="D766" t="s">
        <v>993</v>
      </c>
      <c r="I766" t="s">
        <v>428</v>
      </c>
      <c r="O766"/>
      <c r="AI766">
        <v>0</v>
      </c>
      <c r="AN766" t="s">
        <v>1712</v>
      </c>
      <c r="AO766" t="s">
        <v>1712</v>
      </c>
      <c r="AP766">
        <v>0</v>
      </c>
      <c r="AQ766" t="e">
        <f>VLOOKUP(A766,[1]Sheet1!$C$4:$G$51,1,0)</f>
        <v>#N/A</v>
      </c>
      <c r="AR766" t="e">
        <f>VLOOKUP(A766,[1]Sheet1!$C$4:$H$51,1,0)</f>
        <v>#N/A</v>
      </c>
    </row>
    <row r="767" spans="1:44" x14ac:dyDescent="0.2">
      <c r="A767">
        <v>123806</v>
      </c>
      <c r="B767" t="s">
        <v>867</v>
      </c>
      <c r="C767" t="s">
        <v>156</v>
      </c>
      <c r="D767" t="s">
        <v>217</v>
      </c>
      <c r="I767" t="s">
        <v>428</v>
      </c>
      <c r="O767"/>
      <c r="AE767" t="str">
        <f>IFERROR(VLOOKUP(#REF!,[2]Sheet2!#REF!,2,0),"")</f>
        <v/>
      </c>
      <c r="AI767">
        <v>0</v>
      </c>
      <c r="AL767" t="str">
        <f>IFERROR(VLOOKUP(A767,[2]Sheet2!A$2:C$3613,2,0),"")</f>
        <v>م</v>
      </c>
      <c r="AN767" t="s">
        <v>1712</v>
      </c>
      <c r="AO767" t="s">
        <v>1712</v>
      </c>
      <c r="AP767">
        <v>0</v>
      </c>
      <c r="AQ767" t="e">
        <f>VLOOKUP(A767,[1]Sheet1!$C$4:$G$51,1,0)</f>
        <v>#N/A</v>
      </c>
      <c r="AR767" t="e">
        <f>VLOOKUP(A767,[1]Sheet1!$C$4:$H$51,1,0)</f>
        <v>#N/A</v>
      </c>
    </row>
    <row r="768" spans="1:44" x14ac:dyDescent="0.2">
      <c r="A768">
        <v>123807</v>
      </c>
      <c r="B768" t="s">
        <v>866</v>
      </c>
      <c r="C768" t="s">
        <v>638</v>
      </c>
      <c r="D768" t="s">
        <v>526</v>
      </c>
      <c r="E768" t="s">
        <v>1284</v>
      </c>
      <c r="F768" s="230">
        <v>28795</v>
      </c>
      <c r="G768" t="s">
        <v>1585</v>
      </c>
      <c r="H768" t="s">
        <v>344</v>
      </c>
      <c r="I768" t="s">
        <v>428</v>
      </c>
      <c r="K768" t="s">
        <v>326</v>
      </c>
      <c r="L768">
        <v>1997</v>
      </c>
      <c r="M768" t="s">
        <v>327</v>
      </c>
      <c r="N768" t="s">
        <v>327</v>
      </c>
      <c r="O768"/>
      <c r="AI768">
        <v>0</v>
      </c>
      <c r="AP768">
        <v>0</v>
      </c>
      <c r="AQ768" t="e">
        <f>VLOOKUP(A768,[1]Sheet1!$C$4:$G$51,1,0)</f>
        <v>#N/A</v>
      </c>
      <c r="AR768" t="e">
        <f>VLOOKUP(A768,[1]Sheet1!$C$4:$H$51,1,0)</f>
        <v>#N/A</v>
      </c>
    </row>
    <row r="769" spans="1:44" x14ac:dyDescent="0.2">
      <c r="A769">
        <v>123824</v>
      </c>
      <c r="B769" t="s">
        <v>865</v>
      </c>
      <c r="C769" t="s">
        <v>97</v>
      </c>
      <c r="D769" t="s">
        <v>250</v>
      </c>
      <c r="E769" t="s">
        <v>343</v>
      </c>
      <c r="F769" s="230">
        <v>32676</v>
      </c>
      <c r="G769" t="s">
        <v>325</v>
      </c>
      <c r="H769" t="s">
        <v>344</v>
      </c>
      <c r="I769" t="s">
        <v>428</v>
      </c>
      <c r="K769" t="s">
        <v>345</v>
      </c>
      <c r="L769">
        <v>2007</v>
      </c>
      <c r="M769" t="s">
        <v>325</v>
      </c>
      <c r="O769"/>
      <c r="AI769">
        <v>0</v>
      </c>
      <c r="AP769">
        <v>0</v>
      </c>
      <c r="AQ769" t="e">
        <f>VLOOKUP(A769,[1]Sheet1!$C$4:$G$51,1,0)</f>
        <v>#N/A</v>
      </c>
      <c r="AR769" t="e">
        <f>VLOOKUP(A769,[1]Sheet1!$C$4:$H$51,1,0)</f>
        <v>#N/A</v>
      </c>
    </row>
    <row r="770" spans="1:44" x14ac:dyDescent="0.2">
      <c r="A770">
        <v>123825</v>
      </c>
      <c r="B770" t="s">
        <v>863</v>
      </c>
      <c r="C770" t="s">
        <v>69</v>
      </c>
      <c r="D770" t="s">
        <v>864</v>
      </c>
      <c r="E770" t="s">
        <v>343</v>
      </c>
      <c r="F770" s="230">
        <v>32237</v>
      </c>
      <c r="G770" t="s">
        <v>1666</v>
      </c>
      <c r="H770" t="s">
        <v>344</v>
      </c>
      <c r="I770" t="s">
        <v>428</v>
      </c>
      <c r="K770" t="s">
        <v>345</v>
      </c>
      <c r="L770">
        <v>2006</v>
      </c>
      <c r="M770" t="s">
        <v>334</v>
      </c>
      <c r="N770" t="s">
        <v>334</v>
      </c>
      <c r="O770"/>
      <c r="AI770">
        <v>0</v>
      </c>
      <c r="AP770">
        <v>0</v>
      </c>
      <c r="AQ770" t="e">
        <f>VLOOKUP(A770,[1]Sheet1!$C$4:$G$51,1,0)</f>
        <v>#N/A</v>
      </c>
      <c r="AR770" t="e">
        <f>VLOOKUP(A770,[1]Sheet1!$C$4:$H$51,1,0)</f>
        <v>#N/A</v>
      </c>
    </row>
    <row r="771" spans="1:44" x14ac:dyDescent="0.2">
      <c r="A771">
        <v>123832</v>
      </c>
      <c r="B771" t="s">
        <v>862</v>
      </c>
      <c r="C771" t="s">
        <v>481</v>
      </c>
      <c r="D771" t="s">
        <v>1706</v>
      </c>
      <c r="E771" t="s">
        <v>1284</v>
      </c>
      <c r="F771" s="230">
        <v>36764</v>
      </c>
      <c r="G771" t="s">
        <v>325</v>
      </c>
      <c r="H771" t="s">
        <v>344</v>
      </c>
      <c r="I771" t="s">
        <v>428</v>
      </c>
      <c r="K771" t="s">
        <v>326</v>
      </c>
      <c r="L771">
        <v>2018</v>
      </c>
      <c r="M771" t="s">
        <v>325</v>
      </c>
      <c r="N771" t="s">
        <v>331</v>
      </c>
      <c r="O771"/>
      <c r="AI771">
        <v>0</v>
      </c>
      <c r="AN771" t="s">
        <v>1712</v>
      </c>
      <c r="AO771" t="s">
        <v>1712</v>
      </c>
      <c r="AP771">
        <v>0</v>
      </c>
      <c r="AQ771" t="e">
        <f>VLOOKUP(A771,[1]Sheet1!$C$4:$G$51,1,0)</f>
        <v>#N/A</v>
      </c>
      <c r="AR771" t="e">
        <f>VLOOKUP(A771,[1]Sheet1!$C$4:$H$51,1,0)</f>
        <v>#N/A</v>
      </c>
    </row>
    <row r="772" spans="1:44" x14ac:dyDescent="0.2">
      <c r="A772">
        <v>123834</v>
      </c>
      <c r="B772" t="s">
        <v>861</v>
      </c>
      <c r="C772" t="s">
        <v>83</v>
      </c>
      <c r="D772" t="s">
        <v>302</v>
      </c>
      <c r="I772" t="s">
        <v>428</v>
      </c>
      <c r="O772"/>
      <c r="AI772">
        <v>0</v>
      </c>
      <c r="AM772" t="str">
        <f>IFERROR(VLOOKUP(A773,[2]Sheet2!A$2:C$3613,3,0),"")</f>
        <v>م</v>
      </c>
      <c r="AN772" t="s">
        <v>1712</v>
      </c>
      <c r="AO772" t="s">
        <v>1712</v>
      </c>
      <c r="AP772">
        <v>0</v>
      </c>
      <c r="AQ772" t="e">
        <f>VLOOKUP(A772,[1]Sheet1!$C$4:$G$51,1,0)</f>
        <v>#N/A</v>
      </c>
      <c r="AR772" t="e">
        <f>VLOOKUP(A772,[1]Sheet1!$C$4:$H$51,1,0)</f>
        <v>#N/A</v>
      </c>
    </row>
    <row r="773" spans="1:44" x14ac:dyDescent="0.2">
      <c r="A773">
        <v>123837</v>
      </c>
      <c r="B773" t="s">
        <v>860</v>
      </c>
      <c r="C773" t="s">
        <v>118</v>
      </c>
      <c r="D773" t="s">
        <v>857</v>
      </c>
      <c r="I773" t="s">
        <v>428</v>
      </c>
      <c r="O773"/>
      <c r="AI773">
        <v>0</v>
      </c>
      <c r="AO773" t="s">
        <v>1712</v>
      </c>
      <c r="AP773">
        <v>0</v>
      </c>
      <c r="AQ773" t="e">
        <f>VLOOKUP(A773,[1]Sheet1!$C$4:$G$51,1,0)</f>
        <v>#N/A</v>
      </c>
      <c r="AR773" t="e">
        <f>VLOOKUP(A773,[1]Sheet1!$C$4:$H$51,1,0)</f>
        <v>#N/A</v>
      </c>
    </row>
    <row r="774" spans="1:44" x14ac:dyDescent="0.2">
      <c r="A774">
        <v>123844</v>
      </c>
      <c r="B774" t="s">
        <v>859</v>
      </c>
      <c r="C774" t="s">
        <v>66</v>
      </c>
      <c r="D774" t="s">
        <v>400</v>
      </c>
      <c r="E774" t="s">
        <v>1284</v>
      </c>
      <c r="F774" s="230">
        <v>32149</v>
      </c>
      <c r="G774" t="s">
        <v>1601</v>
      </c>
      <c r="H774" t="s">
        <v>344</v>
      </c>
      <c r="I774" t="s">
        <v>431</v>
      </c>
      <c r="K774" t="s">
        <v>1567</v>
      </c>
      <c r="L774">
        <v>2007</v>
      </c>
      <c r="M774" t="s">
        <v>327</v>
      </c>
      <c r="N774" t="s">
        <v>327</v>
      </c>
      <c r="O774"/>
      <c r="AI774">
        <v>0</v>
      </c>
      <c r="AP774">
        <v>0</v>
      </c>
      <c r="AQ774" t="e">
        <f>VLOOKUP(A774,[1]Sheet1!$C$4:$G$51,1,0)</f>
        <v>#N/A</v>
      </c>
      <c r="AR774" t="e">
        <f>VLOOKUP(A774,[1]Sheet1!$C$4:$H$51,1,0)</f>
        <v>#N/A</v>
      </c>
    </row>
    <row r="775" spans="1:44" x14ac:dyDescent="0.2">
      <c r="A775">
        <v>123848</v>
      </c>
      <c r="B775" t="s">
        <v>858</v>
      </c>
      <c r="C775" t="s">
        <v>61</v>
      </c>
      <c r="D775" t="s">
        <v>225</v>
      </c>
      <c r="E775" t="s">
        <v>343</v>
      </c>
      <c r="F775" s="230">
        <v>34700</v>
      </c>
      <c r="G775" t="s">
        <v>1667</v>
      </c>
      <c r="H775" t="s">
        <v>344</v>
      </c>
      <c r="I775" t="s">
        <v>431</v>
      </c>
      <c r="K775" t="s">
        <v>326</v>
      </c>
      <c r="L775">
        <v>2012</v>
      </c>
      <c r="M775" t="s">
        <v>340</v>
      </c>
      <c r="N775" t="s">
        <v>340</v>
      </c>
      <c r="O775"/>
      <c r="AI775">
        <v>0</v>
      </c>
      <c r="AP775">
        <v>0</v>
      </c>
      <c r="AQ775" t="e">
        <f>VLOOKUP(A775,[1]Sheet1!$C$4:$G$51,1,0)</f>
        <v>#N/A</v>
      </c>
      <c r="AR775" t="e">
        <f>VLOOKUP(A775,[1]Sheet1!$C$4:$H$51,1,0)</f>
        <v>#N/A</v>
      </c>
    </row>
    <row r="776" spans="1:44" x14ac:dyDescent="0.2">
      <c r="A776">
        <v>123853</v>
      </c>
      <c r="B776" t="s">
        <v>856</v>
      </c>
      <c r="C776" t="s">
        <v>102</v>
      </c>
      <c r="D776" t="s">
        <v>200</v>
      </c>
      <c r="I776" t="s">
        <v>428</v>
      </c>
      <c r="O776"/>
      <c r="AI776">
        <v>0</v>
      </c>
      <c r="AP776">
        <v>0</v>
      </c>
      <c r="AQ776" t="e">
        <f>VLOOKUP(A776,[1]Sheet1!$C$4:$G$51,1,0)</f>
        <v>#N/A</v>
      </c>
      <c r="AR776" t="e">
        <f>VLOOKUP(A776,[1]Sheet1!$C$4:$H$51,1,0)</f>
        <v>#N/A</v>
      </c>
    </row>
    <row r="777" spans="1:44" x14ac:dyDescent="0.2">
      <c r="A777">
        <v>123857</v>
      </c>
      <c r="B777" t="s">
        <v>855</v>
      </c>
      <c r="C777" t="s">
        <v>119</v>
      </c>
      <c r="D777" t="s">
        <v>575</v>
      </c>
      <c r="E777" t="s">
        <v>1284</v>
      </c>
      <c r="F777" s="230">
        <v>30987</v>
      </c>
      <c r="G777" t="s">
        <v>1819</v>
      </c>
      <c r="H777" t="s">
        <v>344</v>
      </c>
      <c r="I777" t="s">
        <v>428</v>
      </c>
      <c r="K777" t="s">
        <v>326</v>
      </c>
      <c r="L777">
        <v>2003</v>
      </c>
      <c r="M777" t="s">
        <v>333</v>
      </c>
      <c r="N777" t="s">
        <v>333</v>
      </c>
      <c r="O777"/>
      <c r="AI777">
        <v>0</v>
      </c>
      <c r="AP777">
        <v>0</v>
      </c>
      <c r="AQ777" t="e">
        <f>VLOOKUP(A777,[1]Sheet1!$C$4:$G$51,1,0)</f>
        <v>#N/A</v>
      </c>
      <c r="AR777" t="e">
        <f>VLOOKUP(A777,[1]Sheet1!$C$4:$H$51,1,0)</f>
        <v>#N/A</v>
      </c>
    </row>
    <row r="778" spans="1:44" x14ac:dyDescent="0.2">
      <c r="A778">
        <v>123865</v>
      </c>
      <c r="B778" t="s">
        <v>854</v>
      </c>
      <c r="C778" t="s">
        <v>94</v>
      </c>
      <c r="D778" t="s">
        <v>212</v>
      </c>
      <c r="E778" t="s">
        <v>1284</v>
      </c>
      <c r="F778" s="230">
        <v>32784</v>
      </c>
      <c r="G778" t="s">
        <v>325</v>
      </c>
      <c r="H778" t="s">
        <v>344</v>
      </c>
      <c r="I778" t="s">
        <v>428</v>
      </c>
      <c r="K778" t="s">
        <v>326</v>
      </c>
      <c r="L778">
        <v>2017</v>
      </c>
      <c r="M778" t="s">
        <v>325</v>
      </c>
      <c r="N778" t="s">
        <v>325</v>
      </c>
      <c r="O778"/>
      <c r="AI778">
        <v>0</v>
      </c>
      <c r="AP778">
        <v>0</v>
      </c>
      <c r="AQ778" t="e">
        <f>VLOOKUP(A778,[1]Sheet1!$C$4:$G$51,1,0)</f>
        <v>#N/A</v>
      </c>
      <c r="AR778" t="e">
        <f>VLOOKUP(A778,[1]Sheet1!$C$4:$H$51,1,0)</f>
        <v>#N/A</v>
      </c>
    </row>
    <row r="779" spans="1:44" x14ac:dyDescent="0.2">
      <c r="A779">
        <v>123879</v>
      </c>
      <c r="B779" t="s">
        <v>853</v>
      </c>
      <c r="C779" t="s">
        <v>89</v>
      </c>
      <c r="D779" t="s">
        <v>415</v>
      </c>
      <c r="I779" t="s">
        <v>428</v>
      </c>
      <c r="O779"/>
      <c r="AI779">
        <v>0</v>
      </c>
      <c r="AO779" t="s">
        <v>1712</v>
      </c>
      <c r="AP779">
        <v>0</v>
      </c>
      <c r="AQ779" t="e">
        <f>VLOOKUP(A779,[1]Sheet1!$C$4:$G$51,1,0)</f>
        <v>#N/A</v>
      </c>
      <c r="AR779" t="e">
        <f>VLOOKUP(A779,[1]Sheet1!$C$4:$H$51,1,0)</f>
        <v>#N/A</v>
      </c>
    </row>
    <row r="780" spans="1:44" x14ac:dyDescent="0.2">
      <c r="A780">
        <v>123889</v>
      </c>
      <c r="B780" t="s">
        <v>477</v>
      </c>
      <c r="C780" t="s">
        <v>63</v>
      </c>
      <c r="D780" t="s">
        <v>541</v>
      </c>
      <c r="I780" t="s">
        <v>428</v>
      </c>
      <c r="O780"/>
      <c r="AI780">
        <v>0</v>
      </c>
      <c r="AN780" t="s">
        <v>1712</v>
      </c>
      <c r="AO780" t="s">
        <v>1712</v>
      </c>
      <c r="AP780">
        <v>0</v>
      </c>
      <c r="AQ780" t="e">
        <f>VLOOKUP(A780,[1]Sheet1!$C$4:$G$51,1,0)</f>
        <v>#N/A</v>
      </c>
      <c r="AR780" t="e">
        <f>VLOOKUP(A780,[1]Sheet1!$C$4:$H$51,1,0)</f>
        <v>#N/A</v>
      </c>
    </row>
    <row r="781" spans="1:44" x14ac:dyDescent="0.2">
      <c r="A781">
        <v>123911</v>
      </c>
      <c r="B781" t="s">
        <v>850</v>
      </c>
      <c r="C781" t="s">
        <v>670</v>
      </c>
      <c r="D781" t="s">
        <v>259</v>
      </c>
      <c r="E781" t="s">
        <v>343</v>
      </c>
      <c r="F781" s="230">
        <v>34005</v>
      </c>
      <c r="G781" t="s">
        <v>1581</v>
      </c>
      <c r="H781" t="s">
        <v>344</v>
      </c>
      <c r="I781" t="s">
        <v>428</v>
      </c>
      <c r="K781" t="s">
        <v>345</v>
      </c>
      <c r="L781">
        <v>2011</v>
      </c>
      <c r="M781" t="s">
        <v>331</v>
      </c>
      <c r="N781" t="s">
        <v>331</v>
      </c>
      <c r="O781"/>
      <c r="AI781">
        <v>0</v>
      </c>
      <c r="AP781">
        <v>0</v>
      </c>
      <c r="AQ781" t="e">
        <f>VLOOKUP(A781,[1]Sheet1!$C$4:$G$51,1,0)</f>
        <v>#N/A</v>
      </c>
      <c r="AR781" t="e">
        <f>VLOOKUP(A781,[1]Sheet1!$C$4:$H$51,1,0)</f>
        <v>#N/A</v>
      </c>
    </row>
    <row r="782" spans="1:44" x14ac:dyDescent="0.2">
      <c r="A782">
        <v>123926</v>
      </c>
      <c r="B782" t="s">
        <v>849</v>
      </c>
      <c r="C782" t="s">
        <v>111</v>
      </c>
      <c r="D782" t="s">
        <v>398</v>
      </c>
      <c r="I782" t="s">
        <v>428</v>
      </c>
      <c r="O782"/>
      <c r="AI782">
        <v>0</v>
      </c>
      <c r="AO782" t="s">
        <v>1712</v>
      </c>
      <c r="AP782">
        <v>0</v>
      </c>
      <c r="AQ782" t="e">
        <f>VLOOKUP(A782,[1]Sheet1!$C$4:$G$51,1,0)</f>
        <v>#N/A</v>
      </c>
      <c r="AR782" t="e">
        <f>VLOOKUP(A782,[1]Sheet1!$C$4:$H$51,1,0)</f>
        <v>#N/A</v>
      </c>
    </row>
    <row r="783" spans="1:44" x14ac:dyDescent="0.2">
      <c r="A783">
        <v>123929</v>
      </c>
      <c r="B783" t="s">
        <v>848</v>
      </c>
      <c r="C783" t="s">
        <v>489</v>
      </c>
      <c r="D783" t="s">
        <v>204</v>
      </c>
      <c r="E783" t="s">
        <v>343</v>
      </c>
      <c r="F783" s="261">
        <v>0</v>
      </c>
      <c r="G783" t="s">
        <v>1609</v>
      </c>
      <c r="H783" t="s">
        <v>344</v>
      </c>
      <c r="I783" t="s">
        <v>431</v>
      </c>
      <c r="K783" t="s">
        <v>345</v>
      </c>
      <c r="L783">
        <v>2018</v>
      </c>
      <c r="M783" t="s">
        <v>337</v>
      </c>
      <c r="N783" t="s">
        <v>337</v>
      </c>
      <c r="O783"/>
      <c r="AI783">
        <v>0</v>
      </c>
      <c r="AP783">
        <v>0</v>
      </c>
      <c r="AQ783" t="e">
        <f>VLOOKUP(A783,[1]Sheet1!$C$4:$G$51,1,0)</f>
        <v>#N/A</v>
      </c>
      <c r="AR783" t="e">
        <f>VLOOKUP(A783,[1]Sheet1!$C$4:$H$51,1,0)</f>
        <v>#N/A</v>
      </c>
    </row>
    <row r="784" spans="1:44" x14ac:dyDescent="0.2">
      <c r="A784">
        <v>123934</v>
      </c>
      <c r="B784" t="s">
        <v>847</v>
      </c>
      <c r="C784" t="s">
        <v>346</v>
      </c>
      <c r="D784" t="s">
        <v>208</v>
      </c>
      <c r="E784" t="s">
        <v>343</v>
      </c>
      <c r="F784" s="230">
        <v>36261</v>
      </c>
      <c r="G784" t="s">
        <v>325</v>
      </c>
      <c r="H784" t="s">
        <v>344</v>
      </c>
      <c r="I784" t="s">
        <v>428</v>
      </c>
      <c r="K784" t="s">
        <v>326</v>
      </c>
      <c r="L784">
        <v>2017</v>
      </c>
      <c r="M784" t="s">
        <v>327</v>
      </c>
      <c r="N784" t="s">
        <v>327</v>
      </c>
      <c r="O784"/>
      <c r="AI784">
        <v>0</v>
      </c>
      <c r="AM784" t="str">
        <f>IFERROR(VLOOKUP(A785,[2]Sheet2!A$2:C$3613,3,0),"")</f>
        <v/>
      </c>
      <c r="AN784" t="s">
        <v>1712</v>
      </c>
      <c r="AO784" t="s">
        <v>1712</v>
      </c>
      <c r="AP784">
        <v>0</v>
      </c>
      <c r="AQ784" t="e">
        <f>VLOOKUP(A784,[1]Sheet1!$C$4:$G$51,1,0)</f>
        <v>#N/A</v>
      </c>
      <c r="AR784" t="e">
        <f>VLOOKUP(A784,[1]Sheet1!$C$4:$H$51,1,0)</f>
        <v>#N/A</v>
      </c>
    </row>
    <row r="785" spans="1:44" x14ac:dyDescent="0.2">
      <c r="A785">
        <v>123937</v>
      </c>
      <c r="B785" t="s">
        <v>845</v>
      </c>
      <c r="C785" t="s">
        <v>77</v>
      </c>
      <c r="D785" t="s">
        <v>846</v>
      </c>
      <c r="E785" t="s">
        <v>1284</v>
      </c>
      <c r="F785" s="230">
        <v>36554</v>
      </c>
      <c r="G785" t="s">
        <v>325</v>
      </c>
      <c r="H785" t="s">
        <v>344</v>
      </c>
      <c r="I785" t="s">
        <v>428</v>
      </c>
      <c r="K785" t="s">
        <v>326</v>
      </c>
      <c r="L785">
        <v>2017</v>
      </c>
      <c r="M785" t="s">
        <v>327</v>
      </c>
      <c r="N785" t="s">
        <v>330</v>
      </c>
      <c r="O785"/>
      <c r="AI785">
        <v>0</v>
      </c>
      <c r="AP785">
        <v>0</v>
      </c>
      <c r="AQ785" t="e">
        <f>VLOOKUP(A785,[1]Sheet1!$C$4:$G$51,1,0)</f>
        <v>#N/A</v>
      </c>
      <c r="AR785" t="e">
        <f>VLOOKUP(A785,[1]Sheet1!$C$4:$H$51,1,0)</f>
        <v>#N/A</v>
      </c>
    </row>
    <row r="786" spans="1:44" x14ac:dyDescent="0.2">
      <c r="A786">
        <v>123945</v>
      </c>
      <c r="B786" t="s">
        <v>844</v>
      </c>
      <c r="C786" t="s">
        <v>101</v>
      </c>
      <c r="D786" t="s">
        <v>498</v>
      </c>
      <c r="E786" t="s">
        <v>1284</v>
      </c>
      <c r="F786" s="230">
        <v>36892</v>
      </c>
      <c r="G786" t="s">
        <v>1612</v>
      </c>
      <c r="H786" t="s">
        <v>344</v>
      </c>
      <c r="I786" t="s">
        <v>428</v>
      </c>
      <c r="K786" t="s">
        <v>326</v>
      </c>
      <c r="L786">
        <v>0</v>
      </c>
      <c r="M786" t="s">
        <v>327</v>
      </c>
      <c r="N786" t="s">
        <v>327</v>
      </c>
      <c r="O786"/>
      <c r="AI786">
        <v>0</v>
      </c>
      <c r="AP786">
        <v>0</v>
      </c>
      <c r="AQ786" t="e">
        <f>VLOOKUP(A786,[1]Sheet1!$C$4:$G$51,1,0)</f>
        <v>#N/A</v>
      </c>
      <c r="AR786" t="e">
        <f>VLOOKUP(A786,[1]Sheet1!$C$4:$H$51,1,0)</f>
        <v>#N/A</v>
      </c>
    </row>
    <row r="787" spans="1:44" x14ac:dyDescent="0.2">
      <c r="A787">
        <v>123947</v>
      </c>
      <c r="B787" t="s">
        <v>843</v>
      </c>
      <c r="C787" t="s">
        <v>63</v>
      </c>
      <c r="D787" t="s">
        <v>640</v>
      </c>
      <c r="E787" t="s">
        <v>343</v>
      </c>
      <c r="F787" s="230">
        <v>34444</v>
      </c>
      <c r="G787" t="s">
        <v>325</v>
      </c>
      <c r="H787" t="s">
        <v>347</v>
      </c>
      <c r="I787" t="s">
        <v>431</v>
      </c>
      <c r="K787" t="s">
        <v>345</v>
      </c>
      <c r="L787">
        <v>2013</v>
      </c>
      <c r="M787" t="s">
        <v>327</v>
      </c>
      <c r="N787" t="s">
        <v>600</v>
      </c>
      <c r="O787"/>
      <c r="AI787">
        <v>0</v>
      </c>
      <c r="AP787">
        <v>0</v>
      </c>
      <c r="AQ787" t="e">
        <f>VLOOKUP(A787,[1]Sheet1!$C$4:$G$51,1,0)</f>
        <v>#N/A</v>
      </c>
      <c r="AR787" t="e">
        <f>VLOOKUP(A787,[1]Sheet1!$C$4:$H$51,1,0)</f>
        <v>#N/A</v>
      </c>
    </row>
    <row r="788" spans="1:44" x14ac:dyDescent="0.2">
      <c r="A788">
        <v>123954</v>
      </c>
      <c r="B788" t="s">
        <v>842</v>
      </c>
      <c r="C788" t="s">
        <v>154</v>
      </c>
      <c r="D788" t="s">
        <v>235</v>
      </c>
      <c r="I788" t="s">
        <v>428</v>
      </c>
      <c r="O788"/>
      <c r="AI788">
        <v>0</v>
      </c>
      <c r="AP788">
        <v>0</v>
      </c>
      <c r="AQ788" t="e">
        <f>VLOOKUP(A788,[1]Sheet1!$C$4:$G$51,1,0)</f>
        <v>#N/A</v>
      </c>
      <c r="AR788" t="e">
        <f>VLOOKUP(A788,[1]Sheet1!$C$4:$H$51,1,0)</f>
        <v>#N/A</v>
      </c>
    </row>
    <row r="789" spans="1:44" x14ac:dyDescent="0.2">
      <c r="A789">
        <v>123960</v>
      </c>
      <c r="B789" t="s">
        <v>841</v>
      </c>
      <c r="C789" t="s">
        <v>121</v>
      </c>
      <c r="D789" t="s">
        <v>476</v>
      </c>
      <c r="E789" t="s">
        <v>1284</v>
      </c>
      <c r="F789" s="261">
        <v>0</v>
      </c>
      <c r="G789" t="s">
        <v>1631</v>
      </c>
      <c r="H789" t="s">
        <v>344</v>
      </c>
      <c r="I789" t="s">
        <v>428</v>
      </c>
      <c r="K789" t="s">
        <v>1567</v>
      </c>
      <c r="L789">
        <v>2019</v>
      </c>
      <c r="M789" t="s">
        <v>325</v>
      </c>
      <c r="N789" t="s">
        <v>338</v>
      </c>
      <c r="O789"/>
      <c r="AI789">
        <v>0</v>
      </c>
      <c r="AP789">
        <v>0</v>
      </c>
      <c r="AQ789" t="e">
        <f>VLOOKUP(A789,[1]Sheet1!$C$4:$G$51,1,0)</f>
        <v>#N/A</v>
      </c>
      <c r="AR789" t="e">
        <f>VLOOKUP(A789,[1]Sheet1!$C$4:$H$51,1,0)</f>
        <v>#N/A</v>
      </c>
    </row>
    <row r="790" spans="1:44" x14ac:dyDescent="0.2">
      <c r="A790">
        <v>123968</v>
      </c>
      <c r="B790" t="s">
        <v>840</v>
      </c>
      <c r="C790" t="s">
        <v>100</v>
      </c>
      <c r="D790" t="s">
        <v>233</v>
      </c>
      <c r="I790" t="s">
        <v>428</v>
      </c>
      <c r="O790"/>
      <c r="AI790">
        <v>0</v>
      </c>
      <c r="AN790" t="s">
        <v>1712</v>
      </c>
      <c r="AO790" t="s">
        <v>1712</v>
      </c>
      <c r="AP790">
        <v>0</v>
      </c>
      <c r="AQ790" t="e">
        <f>VLOOKUP(A790,[1]Sheet1!$C$4:$G$51,1,0)</f>
        <v>#N/A</v>
      </c>
      <c r="AR790" t="e">
        <f>VLOOKUP(A790,[1]Sheet1!$C$4:$H$51,1,0)</f>
        <v>#N/A</v>
      </c>
    </row>
    <row r="791" spans="1:44" x14ac:dyDescent="0.2">
      <c r="A791">
        <v>123970</v>
      </c>
      <c r="B791" t="s">
        <v>839</v>
      </c>
      <c r="C791" t="s">
        <v>527</v>
      </c>
      <c r="D791" t="s">
        <v>500</v>
      </c>
      <c r="E791" t="s">
        <v>342</v>
      </c>
      <c r="F791" s="230">
        <v>30959</v>
      </c>
      <c r="G791" t="s">
        <v>329</v>
      </c>
      <c r="H791" t="s">
        <v>344</v>
      </c>
      <c r="I791" t="s">
        <v>428</v>
      </c>
      <c r="K791" t="s">
        <v>326</v>
      </c>
      <c r="L791">
        <v>2003</v>
      </c>
      <c r="M791" t="s">
        <v>327</v>
      </c>
      <c r="N791" t="s">
        <v>329</v>
      </c>
      <c r="O791"/>
      <c r="AI791">
        <v>0</v>
      </c>
      <c r="AN791" t="s">
        <v>1712</v>
      </c>
      <c r="AO791" t="s">
        <v>1712</v>
      </c>
      <c r="AP791">
        <v>0</v>
      </c>
      <c r="AQ791" t="e">
        <f>VLOOKUP(A791,[1]Sheet1!$C$4:$G$51,1,0)</f>
        <v>#N/A</v>
      </c>
      <c r="AR791" t="e">
        <f>VLOOKUP(A791,[1]Sheet1!$C$4:$H$51,1,0)</f>
        <v>#N/A</v>
      </c>
    </row>
    <row r="792" spans="1:44" x14ac:dyDescent="0.2">
      <c r="A792">
        <v>123982</v>
      </c>
      <c r="B792" t="s">
        <v>838</v>
      </c>
      <c r="C792" t="s">
        <v>108</v>
      </c>
      <c r="D792" t="s">
        <v>499</v>
      </c>
      <c r="I792" t="s">
        <v>428</v>
      </c>
      <c r="O792"/>
      <c r="AE792" t="str">
        <f>IFERROR(VLOOKUP(#REF!,[2]Sheet2!#REF!,2,0),"")</f>
        <v/>
      </c>
      <c r="AI792">
        <v>0</v>
      </c>
      <c r="AL792" t="str">
        <f>IFERROR(VLOOKUP(A792,[2]Sheet2!A$2:C$3613,2,0),"")</f>
        <v>م</v>
      </c>
      <c r="AM792" t="str">
        <f>IFERROR(VLOOKUP(A793,[2]Sheet2!A$2:C$3613,3,0),"")</f>
        <v/>
      </c>
      <c r="AN792" t="s">
        <v>1712</v>
      </c>
      <c r="AO792" t="s">
        <v>1712</v>
      </c>
      <c r="AP792">
        <v>0</v>
      </c>
      <c r="AQ792" t="e">
        <f>VLOOKUP(A792,[1]Sheet1!$C$4:$G$51,1,0)</f>
        <v>#N/A</v>
      </c>
      <c r="AR792" t="e">
        <f>VLOOKUP(A792,[1]Sheet1!$C$4:$H$51,1,0)</f>
        <v>#N/A</v>
      </c>
    </row>
    <row r="793" spans="1:44" x14ac:dyDescent="0.2">
      <c r="A793">
        <v>124005</v>
      </c>
      <c r="B793" t="s">
        <v>836</v>
      </c>
      <c r="C793" t="s">
        <v>691</v>
      </c>
      <c r="D793" t="s">
        <v>803</v>
      </c>
      <c r="E793" t="s">
        <v>343</v>
      </c>
      <c r="F793" s="230">
        <v>31048</v>
      </c>
      <c r="G793" t="s">
        <v>1645</v>
      </c>
      <c r="H793" t="s">
        <v>344</v>
      </c>
      <c r="I793" t="s">
        <v>428</v>
      </c>
      <c r="K793" t="s">
        <v>326</v>
      </c>
      <c r="L793">
        <v>2002</v>
      </c>
      <c r="M793" t="s">
        <v>334</v>
      </c>
      <c r="N793" t="s">
        <v>334</v>
      </c>
      <c r="O793"/>
      <c r="AI793">
        <v>0</v>
      </c>
      <c r="AP793">
        <v>0</v>
      </c>
      <c r="AQ793" t="e">
        <f>VLOOKUP(A793,[1]Sheet1!$C$4:$G$51,1,0)</f>
        <v>#N/A</v>
      </c>
      <c r="AR793" t="e">
        <f>VLOOKUP(A793,[1]Sheet1!$C$4:$H$51,1,0)</f>
        <v>#N/A</v>
      </c>
    </row>
    <row r="794" spans="1:44" x14ac:dyDescent="0.2">
      <c r="A794">
        <v>124020</v>
      </c>
      <c r="B794" t="s">
        <v>680</v>
      </c>
      <c r="C794" t="s">
        <v>753</v>
      </c>
      <c r="D794" t="s">
        <v>383</v>
      </c>
      <c r="E794" t="s">
        <v>343</v>
      </c>
      <c r="F794" s="230">
        <v>27770</v>
      </c>
      <c r="G794" t="s">
        <v>1650</v>
      </c>
      <c r="H794" t="s">
        <v>344</v>
      </c>
      <c r="I794" t="s">
        <v>428</v>
      </c>
      <c r="K794" t="s">
        <v>345</v>
      </c>
      <c r="L794">
        <v>1996</v>
      </c>
      <c r="M794" t="s">
        <v>325</v>
      </c>
      <c r="N794" t="s">
        <v>325</v>
      </c>
      <c r="O794"/>
      <c r="AI794">
        <v>0</v>
      </c>
      <c r="AP794">
        <v>0</v>
      </c>
      <c r="AQ794" t="e">
        <f>VLOOKUP(A794,[1]Sheet1!$C$4:$G$51,1,0)</f>
        <v>#N/A</v>
      </c>
      <c r="AR794" t="e">
        <f>VLOOKUP(A794,[1]Sheet1!$C$4:$H$51,1,0)</f>
        <v>#N/A</v>
      </c>
    </row>
    <row r="795" spans="1:44" x14ac:dyDescent="0.2">
      <c r="A795">
        <v>124028</v>
      </c>
      <c r="B795" t="s">
        <v>835</v>
      </c>
      <c r="C795" t="s">
        <v>90</v>
      </c>
      <c r="D795" t="s">
        <v>417</v>
      </c>
      <c r="E795" t="s">
        <v>343</v>
      </c>
      <c r="F795" s="230">
        <v>34335</v>
      </c>
      <c r="G795" t="s">
        <v>341</v>
      </c>
      <c r="H795" t="s">
        <v>344</v>
      </c>
      <c r="I795" t="s">
        <v>428</v>
      </c>
      <c r="K795" t="s">
        <v>345</v>
      </c>
      <c r="L795">
        <v>2012</v>
      </c>
      <c r="M795" t="s">
        <v>341</v>
      </c>
      <c r="N795" t="s">
        <v>341</v>
      </c>
      <c r="O795"/>
      <c r="AI795">
        <v>0</v>
      </c>
      <c r="AO795" t="s">
        <v>1712</v>
      </c>
      <c r="AP795">
        <v>0</v>
      </c>
      <c r="AQ795" t="e">
        <f>VLOOKUP(A795,[1]Sheet1!$C$4:$G$51,1,0)</f>
        <v>#N/A</v>
      </c>
      <c r="AR795" t="e">
        <f>VLOOKUP(A795,[1]Sheet1!$C$4:$H$51,1,0)</f>
        <v>#N/A</v>
      </c>
    </row>
    <row r="796" spans="1:44" x14ac:dyDescent="0.2">
      <c r="A796">
        <v>124044</v>
      </c>
      <c r="B796" t="s">
        <v>833</v>
      </c>
      <c r="C796" t="s">
        <v>81</v>
      </c>
      <c r="D796" t="s">
        <v>389</v>
      </c>
      <c r="E796" t="s">
        <v>343</v>
      </c>
      <c r="F796" s="230">
        <v>24047</v>
      </c>
      <c r="G796" t="s">
        <v>1589</v>
      </c>
      <c r="H796" t="s">
        <v>344</v>
      </c>
      <c r="I796" t="s">
        <v>428</v>
      </c>
      <c r="K796" t="s">
        <v>326</v>
      </c>
      <c r="L796">
        <v>0</v>
      </c>
      <c r="M796" t="s">
        <v>325</v>
      </c>
      <c r="O796"/>
      <c r="AI796">
        <v>0</v>
      </c>
      <c r="AO796" t="s">
        <v>1712</v>
      </c>
      <c r="AP796">
        <v>0</v>
      </c>
      <c r="AQ796" t="e">
        <f>VLOOKUP(A796,[1]Sheet1!$C$4:$G$51,1,0)</f>
        <v>#N/A</v>
      </c>
      <c r="AR796" t="e">
        <f>VLOOKUP(A796,[1]Sheet1!$C$4:$H$51,1,0)</f>
        <v>#N/A</v>
      </c>
    </row>
    <row r="797" spans="1:44" x14ac:dyDescent="0.2">
      <c r="A797">
        <v>124055</v>
      </c>
      <c r="B797" t="s">
        <v>830</v>
      </c>
      <c r="C797" t="s">
        <v>69</v>
      </c>
      <c r="D797" t="s">
        <v>831</v>
      </c>
      <c r="E797" t="s">
        <v>343</v>
      </c>
      <c r="F797" s="230">
        <v>35460</v>
      </c>
      <c r="G797" t="s">
        <v>328</v>
      </c>
      <c r="H797" t="s">
        <v>344</v>
      </c>
      <c r="I797" t="s">
        <v>428</v>
      </c>
      <c r="K797" t="s">
        <v>345</v>
      </c>
      <c r="L797">
        <v>2015</v>
      </c>
      <c r="M797" t="s">
        <v>328</v>
      </c>
      <c r="N797" t="s">
        <v>328</v>
      </c>
      <c r="O797"/>
      <c r="AI797">
        <v>0</v>
      </c>
      <c r="AP797">
        <v>0</v>
      </c>
      <c r="AQ797" t="e">
        <f>VLOOKUP(A797,[1]Sheet1!$C$4:$G$51,1,0)</f>
        <v>#N/A</v>
      </c>
      <c r="AR797" t="e">
        <f>VLOOKUP(A797,[1]Sheet1!$C$4:$H$51,1,0)</f>
        <v>#N/A</v>
      </c>
    </row>
    <row r="798" spans="1:44" x14ac:dyDescent="0.2">
      <c r="A798">
        <v>124062</v>
      </c>
      <c r="B798" t="s">
        <v>829</v>
      </c>
      <c r="C798" t="s">
        <v>121</v>
      </c>
      <c r="D798" t="s">
        <v>219</v>
      </c>
      <c r="I798" t="s">
        <v>428</v>
      </c>
      <c r="O798"/>
      <c r="AI798">
        <v>0</v>
      </c>
      <c r="AM798" t="str">
        <f>IFERROR(VLOOKUP(A799,[2]Sheet2!A$2:C$3613,3,0),"")</f>
        <v/>
      </c>
      <c r="AN798" t="s">
        <v>1712</v>
      </c>
      <c r="AO798" t="s">
        <v>1712</v>
      </c>
      <c r="AP798">
        <v>0</v>
      </c>
      <c r="AQ798" t="e">
        <f>VLOOKUP(A798,[1]Sheet1!$C$4:$G$51,1,0)</f>
        <v>#N/A</v>
      </c>
      <c r="AR798" t="e">
        <f>VLOOKUP(A798,[1]Sheet1!$C$4:$H$51,1,0)</f>
        <v>#N/A</v>
      </c>
    </row>
    <row r="799" spans="1:44" x14ac:dyDescent="0.2">
      <c r="A799">
        <v>124072</v>
      </c>
      <c r="B799" t="s">
        <v>827</v>
      </c>
      <c r="C799" t="s">
        <v>102</v>
      </c>
      <c r="D799" t="s">
        <v>828</v>
      </c>
      <c r="E799" t="s">
        <v>342</v>
      </c>
      <c r="F799" s="230">
        <v>33747</v>
      </c>
      <c r="G799" t="s">
        <v>329</v>
      </c>
      <c r="H799" t="s">
        <v>344</v>
      </c>
      <c r="I799" t="s">
        <v>431</v>
      </c>
      <c r="K799" t="s">
        <v>345</v>
      </c>
      <c r="L799">
        <v>2016</v>
      </c>
      <c r="M799" t="s">
        <v>325</v>
      </c>
      <c r="N799" t="s">
        <v>329</v>
      </c>
      <c r="O799"/>
      <c r="AI799">
        <v>0</v>
      </c>
      <c r="AP799">
        <v>0</v>
      </c>
      <c r="AQ799" t="e">
        <f>VLOOKUP(A799,[1]Sheet1!$C$4:$G$51,1,0)</f>
        <v>#N/A</v>
      </c>
      <c r="AR799" t="e">
        <f>VLOOKUP(A799,[1]Sheet1!$C$4:$H$51,1,0)</f>
        <v>#N/A</v>
      </c>
    </row>
    <row r="800" spans="1:44" x14ac:dyDescent="0.2">
      <c r="A800">
        <v>124078</v>
      </c>
      <c r="B800" t="s">
        <v>826</v>
      </c>
      <c r="C800" t="s">
        <v>402</v>
      </c>
      <c r="D800" t="s">
        <v>213</v>
      </c>
      <c r="E800" t="s">
        <v>343</v>
      </c>
      <c r="F800" s="230">
        <v>37257</v>
      </c>
      <c r="G800" t="s">
        <v>1621</v>
      </c>
      <c r="H800" t="s">
        <v>344</v>
      </c>
      <c r="I800" t="s">
        <v>428</v>
      </c>
      <c r="K800" t="s">
        <v>326</v>
      </c>
      <c r="L800">
        <v>2019</v>
      </c>
      <c r="M800" t="s">
        <v>327</v>
      </c>
      <c r="N800" t="s">
        <v>327</v>
      </c>
      <c r="O800"/>
      <c r="AI800">
        <v>0</v>
      </c>
      <c r="AO800" t="s">
        <v>1712</v>
      </c>
      <c r="AP800">
        <v>0</v>
      </c>
      <c r="AQ800" t="e">
        <f>VLOOKUP(A800,[1]Sheet1!$C$4:$G$51,1,0)</f>
        <v>#N/A</v>
      </c>
      <c r="AR800" t="e">
        <f>VLOOKUP(A800,[1]Sheet1!$C$4:$H$51,1,0)</f>
        <v>#N/A</v>
      </c>
    </row>
    <row r="801" spans="1:44" x14ac:dyDescent="0.2">
      <c r="A801">
        <v>124084</v>
      </c>
      <c r="B801" t="s">
        <v>825</v>
      </c>
      <c r="C801" t="s">
        <v>154</v>
      </c>
      <c r="D801" t="s">
        <v>724</v>
      </c>
      <c r="I801" t="s">
        <v>428</v>
      </c>
      <c r="O801"/>
      <c r="AI801">
        <v>0</v>
      </c>
      <c r="AP801">
        <v>0</v>
      </c>
      <c r="AQ801" t="e">
        <f>VLOOKUP(A801,[1]Sheet1!$C$4:$G$51,1,0)</f>
        <v>#N/A</v>
      </c>
      <c r="AR801" t="e">
        <f>VLOOKUP(A801,[1]Sheet1!$C$4:$H$51,1,0)</f>
        <v>#N/A</v>
      </c>
    </row>
    <row r="802" spans="1:44" x14ac:dyDescent="0.2">
      <c r="A802">
        <v>124088</v>
      </c>
      <c r="B802" t="s">
        <v>824</v>
      </c>
      <c r="C802" t="s">
        <v>145</v>
      </c>
      <c r="D802" t="s">
        <v>214</v>
      </c>
      <c r="E802" t="s">
        <v>1284</v>
      </c>
      <c r="F802" s="230">
        <v>34769</v>
      </c>
      <c r="G802" t="s">
        <v>1637</v>
      </c>
      <c r="H802" t="s">
        <v>344</v>
      </c>
      <c r="I802" t="s">
        <v>428</v>
      </c>
      <c r="K802" t="s">
        <v>326</v>
      </c>
      <c r="L802">
        <v>2018</v>
      </c>
      <c r="M802" t="s">
        <v>327</v>
      </c>
      <c r="N802" t="s">
        <v>327</v>
      </c>
      <c r="O802"/>
      <c r="AI802">
        <v>0</v>
      </c>
      <c r="AP802">
        <v>0</v>
      </c>
      <c r="AQ802" t="e">
        <f>VLOOKUP(A802,[1]Sheet1!$C$4:$G$51,1,0)</f>
        <v>#N/A</v>
      </c>
      <c r="AR802" t="e">
        <f>VLOOKUP(A802,[1]Sheet1!$C$4:$H$51,1,0)</f>
        <v>#N/A</v>
      </c>
    </row>
    <row r="803" spans="1:44" x14ac:dyDescent="0.2">
      <c r="A803">
        <v>124090</v>
      </c>
      <c r="B803" t="s">
        <v>823</v>
      </c>
      <c r="C803" t="s">
        <v>66</v>
      </c>
      <c r="D803" t="s">
        <v>257</v>
      </c>
      <c r="E803" t="s">
        <v>1284</v>
      </c>
      <c r="F803" s="230">
        <v>36862</v>
      </c>
      <c r="G803" t="s">
        <v>325</v>
      </c>
      <c r="H803" t="s">
        <v>603</v>
      </c>
      <c r="I803" t="s">
        <v>428</v>
      </c>
      <c r="K803" t="s">
        <v>326</v>
      </c>
      <c r="L803">
        <v>2018</v>
      </c>
      <c r="M803" t="s">
        <v>325</v>
      </c>
      <c r="N803" t="s">
        <v>600</v>
      </c>
      <c r="O803"/>
      <c r="AI803">
        <v>0</v>
      </c>
      <c r="AP803">
        <v>0</v>
      </c>
      <c r="AQ803" t="e">
        <f>VLOOKUP(A803,[1]Sheet1!$C$4:$G$51,1,0)</f>
        <v>#N/A</v>
      </c>
      <c r="AR803" t="e">
        <f>VLOOKUP(A803,[1]Sheet1!$C$4:$H$51,1,0)</f>
        <v>#N/A</v>
      </c>
    </row>
    <row r="804" spans="1:44" x14ac:dyDescent="0.2">
      <c r="A804">
        <v>124095</v>
      </c>
      <c r="B804" t="s">
        <v>822</v>
      </c>
      <c r="C804" t="s">
        <v>104</v>
      </c>
      <c r="D804" t="s">
        <v>561</v>
      </c>
      <c r="E804" t="s">
        <v>1284</v>
      </c>
      <c r="F804" s="230">
        <v>31778</v>
      </c>
      <c r="G804" t="s">
        <v>1572</v>
      </c>
      <c r="H804" t="s">
        <v>344</v>
      </c>
      <c r="I804" t="s">
        <v>428</v>
      </c>
      <c r="K804" t="s">
        <v>1567</v>
      </c>
      <c r="L804">
        <v>2004</v>
      </c>
      <c r="M804" t="s">
        <v>327</v>
      </c>
      <c r="N804" t="s">
        <v>329</v>
      </c>
      <c r="O804"/>
      <c r="AI804">
        <v>0</v>
      </c>
      <c r="AP804">
        <v>0</v>
      </c>
      <c r="AQ804" t="e">
        <f>VLOOKUP(A804,[1]Sheet1!$C$4:$G$51,1,0)</f>
        <v>#N/A</v>
      </c>
      <c r="AR804" t="e">
        <f>VLOOKUP(A804,[1]Sheet1!$C$4:$H$51,1,0)</f>
        <v>#N/A</v>
      </c>
    </row>
    <row r="805" spans="1:44" x14ac:dyDescent="0.2">
      <c r="A805">
        <v>124097</v>
      </c>
      <c r="B805" t="s">
        <v>821</v>
      </c>
      <c r="C805" t="s">
        <v>123</v>
      </c>
      <c r="D805" t="s">
        <v>180</v>
      </c>
      <c r="I805" t="s">
        <v>428</v>
      </c>
      <c r="O805"/>
      <c r="AI805">
        <v>0</v>
      </c>
      <c r="AP805">
        <v>0</v>
      </c>
      <c r="AQ805" t="e">
        <f>VLOOKUP(A805,[1]Sheet1!$C$4:$G$51,1,0)</f>
        <v>#N/A</v>
      </c>
      <c r="AR805" t="e">
        <f>VLOOKUP(A805,[1]Sheet1!$C$4:$H$51,1,0)</f>
        <v>#N/A</v>
      </c>
    </row>
    <row r="806" spans="1:44" x14ac:dyDescent="0.2">
      <c r="A806">
        <v>124101</v>
      </c>
      <c r="B806" t="s">
        <v>820</v>
      </c>
      <c r="C806" t="s">
        <v>102</v>
      </c>
      <c r="D806" t="s">
        <v>269</v>
      </c>
      <c r="E806" t="s">
        <v>1284</v>
      </c>
      <c r="F806" s="261">
        <v>0</v>
      </c>
      <c r="G806" t="s">
        <v>1642</v>
      </c>
      <c r="H806" t="s">
        <v>344</v>
      </c>
      <c r="I806" t="s">
        <v>428</v>
      </c>
      <c r="K806" t="s">
        <v>1567</v>
      </c>
      <c r="L806">
        <v>2019</v>
      </c>
      <c r="M806" t="s">
        <v>327</v>
      </c>
      <c r="O806"/>
      <c r="AI806">
        <v>0</v>
      </c>
      <c r="AP806">
        <v>0</v>
      </c>
      <c r="AQ806" t="e">
        <f>VLOOKUP(A806,[1]Sheet1!$C$4:$G$51,1,0)</f>
        <v>#N/A</v>
      </c>
      <c r="AR806" t="e">
        <f>VLOOKUP(A806,[1]Sheet1!$C$4:$H$51,1,0)</f>
        <v>#N/A</v>
      </c>
    </row>
    <row r="807" spans="1:44" x14ac:dyDescent="0.2">
      <c r="A807">
        <v>124102</v>
      </c>
      <c r="B807" t="s">
        <v>819</v>
      </c>
      <c r="C807" t="s">
        <v>66</v>
      </c>
      <c r="D807" t="s">
        <v>210</v>
      </c>
      <c r="I807" t="s">
        <v>431</v>
      </c>
      <c r="O807"/>
      <c r="AI807">
        <v>0</v>
      </c>
      <c r="AP807">
        <v>0</v>
      </c>
      <c r="AQ807" t="e">
        <f>VLOOKUP(A807,[1]Sheet1!$C$4:$G$51,1,0)</f>
        <v>#N/A</v>
      </c>
      <c r="AR807" t="e">
        <f>VLOOKUP(A807,[1]Sheet1!$C$4:$H$51,1,0)</f>
        <v>#N/A</v>
      </c>
    </row>
    <row r="808" spans="1:44" x14ac:dyDescent="0.2">
      <c r="A808">
        <v>124107</v>
      </c>
      <c r="B808" t="s">
        <v>816</v>
      </c>
      <c r="C808" t="s">
        <v>817</v>
      </c>
      <c r="D808" t="s">
        <v>380</v>
      </c>
      <c r="E808" t="s">
        <v>343</v>
      </c>
      <c r="F808" s="262">
        <v>29240</v>
      </c>
      <c r="G808" t="s">
        <v>336</v>
      </c>
      <c r="H808" t="s">
        <v>1820</v>
      </c>
      <c r="I808" t="s">
        <v>428</v>
      </c>
      <c r="K808" t="s">
        <v>326</v>
      </c>
      <c r="L808">
        <v>1997</v>
      </c>
      <c r="M808" t="s">
        <v>336</v>
      </c>
      <c r="N808" t="s">
        <v>600</v>
      </c>
      <c r="O808"/>
      <c r="AI808">
        <v>0</v>
      </c>
      <c r="AP808">
        <v>0</v>
      </c>
      <c r="AQ808" t="e">
        <f>VLOOKUP(A808,[1]Sheet1!$C$4:$G$51,1,0)</f>
        <v>#N/A</v>
      </c>
      <c r="AR808" t="e">
        <f>VLOOKUP(A808,[1]Sheet1!$C$4:$H$51,1,0)</f>
        <v>#N/A</v>
      </c>
    </row>
    <row r="809" spans="1:44" x14ac:dyDescent="0.2">
      <c r="A809">
        <v>124109</v>
      </c>
      <c r="B809" t="s">
        <v>815</v>
      </c>
      <c r="C809" t="s">
        <v>416</v>
      </c>
      <c r="D809" t="s">
        <v>478</v>
      </c>
      <c r="E809" t="s">
        <v>1284</v>
      </c>
      <c r="F809" s="230">
        <v>34560</v>
      </c>
      <c r="G809" t="s">
        <v>336</v>
      </c>
      <c r="H809" t="s">
        <v>344</v>
      </c>
      <c r="I809" t="s">
        <v>428</v>
      </c>
      <c r="K809" t="s">
        <v>326</v>
      </c>
      <c r="L809">
        <v>2011</v>
      </c>
      <c r="M809" t="s">
        <v>325</v>
      </c>
      <c r="N809" t="s">
        <v>336</v>
      </c>
      <c r="O809"/>
      <c r="AI809">
        <v>0</v>
      </c>
      <c r="AN809" t="s">
        <v>1712</v>
      </c>
      <c r="AO809" t="s">
        <v>1712</v>
      </c>
      <c r="AP809">
        <v>0</v>
      </c>
      <c r="AQ809" t="e">
        <f>VLOOKUP(A809,[1]Sheet1!$C$4:$G$51,1,0)</f>
        <v>#N/A</v>
      </c>
      <c r="AR809" t="e">
        <f>VLOOKUP(A809,[1]Sheet1!$C$4:$H$51,1,0)</f>
        <v>#N/A</v>
      </c>
    </row>
    <row r="810" spans="1:44" x14ac:dyDescent="0.2">
      <c r="A810">
        <v>124114</v>
      </c>
      <c r="B810" t="s">
        <v>814</v>
      </c>
      <c r="C810" t="s">
        <v>74</v>
      </c>
      <c r="D810" t="s">
        <v>257</v>
      </c>
      <c r="E810" t="s">
        <v>342</v>
      </c>
      <c r="F810" s="230">
        <v>31056</v>
      </c>
      <c r="G810" t="s">
        <v>565</v>
      </c>
      <c r="H810" t="s">
        <v>344</v>
      </c>
      <c r="I810" t="s">
        <v>428</v>
      </c>
      <c r="K810" t="s">
        <v>326</v>
      </c>
      <c r="L810">
        <v>2003</v>
      </c>
      <c r="M810" t="s">
        <v>338</v>
      </c>
      <c r="N810" t="s">
        <v>338</v>
      </c>
      <c r="O810"/>
      <c r="AI810">
        <v>0</v>
      </c>
      <c r="AP810">
        <v>0</v>
      </c>
      <c r="AQ810" t="e">
        <f>VLOOKUP(A810,[1]Sheet1!$C$4:$G$51,1,0)</f>
        <v>#N/A</v>
      </c>
      <c r="AR810" t="e">
        <f>VLOOKUP(A810,[1]Sheet1!$C$4:$H$51,1,0)</f>
        <v>#N/A</v>
      </c>
    </row>
    <row r="811" spans="1:44" x14ac:dyDescent="0.2">
      <c r="A811">
        <v>124117</v>
      </c>
      <c r="B811" t="s">
        <v>813</v>
      </c>
      <c r="C811" t="s">
        <v>521</v>
      </c>
      <c r="D811" t="s">
        <v>734</v>
      </c>
      <c r="E811" t="s">
        <v>342</v>
      </c>
      <c r="F811" s="261">
        <v>0</v>
      </c>
      <c r="G811" t="s">
        <v>1594</v>
      </c>
      <c r="H811" t="s">
        <v>344</v>
      </c>
      <c r="I811" t="s">
        <v>428</v>
      </c>
      <c r="K811" t="s">
        <v>326</v>
      </c>
      <c r="L811">
        <v>2018</v>
      </c>
      <c r="M811" t="s">
        <v>338</v>
      </c>
      <c r="N811" t="s">
        <v>338</v>
      </c>
      <c r="O811"/>
      <c r="AI811">
        <v>0</v>
      </c>
      <c r="AP811">
        <v>0</v>
      </c>
      <c r="AQ811" t="e">
        <f>VLOOKUP(A811,[1]Sheet1!$C$4:$G$51,1,0)</f>
        <v>#N/A</v>
      </c>
      <c r="AR811" t="e">
        <f>VLOOKUP(A811,[1]Sheet1!$C$4:$H$51,1,0)</f>
        <v>#N/A</v>
      </c>
    </row>
    <row r="812" spans="1:44" x14ac:dyDescent="0.2">
      <c r="A812">
        <v>124133</v>
      </c>
      <c r="B812" t="s">
        <v>812</v>
      </c>
      <c r="C812" t="s">
        <v>94</v>
      </c>
      <c r="D812" t="s">
        <v>525</v>
      </c>
      <c r="E812" t="s">
        <v>343</v>
      </c>
      <c r="F812" s="230">
        <v>36892</v>
      </c>
      <c r="G812" t="s">
        <v>1582</v>
      </c>
      <c r="H812" t="s">
        <v>344</v>
      </c>
      <c r="I812" t="s">
        <v>428</v>
      </c>
      <c r="K812" t="s">
        <v>345</v>
      </c>
      <c r="L812">
        <v>2019</v>
      </c>
      <c r="M812" t="s">
        <v>327</v>
      </c>
      <c r="N812" t="s">
        <v>327</v>
      </c>
      <c r="O812"/>
      <c r="AI812">
        <v>0</v>
      </c>
      <c r="AP812">
        <v>0</v>
      </c>
      <c r="AQ812" t="e">
        <f>VLOOKUP(A812,[1]Sheet1!$C$4:$G$51,1,0)</f>
        <v>#N/A</v>
      </c>
      <c r="AR812" t="e">
        <f>VLOOKUP(A812,[1]Sheet1!$C$4:$H$51,1,0)</f>
        <v>#N/A</v>
      </c>
    </row>
    <row r="813" spans="1:44" x14ac:dyDescent="0.2">
      <c r="A813">
        <v>124151</v>
      </c>
      <c r="B813" t="s">
        <v>810</v>
      </c>
      <c r="C813" t="s">
        <v>60</v>
      </c>
      <c r="D813" t="s">
        <v>811</v>
      </c>
      <c r="E813" t="s">
        <v>342</v>
      </c>
      <c r="F813" s="261">
        <v>0</v>
      </c>
      <c r="G813" t="s">
        <v>1668</v>
      </c>
      <c r="H813" t="s">
        <v>344</v>
      </c>
      <c r="I813" t="s">
        <v>431</v>
      </c>
      <c r="K813" t="s">
        <v>345</v>
      </c>
      <c r="L813">
        <v>2003</v>
      </c>
      <c r="M813" t="s">
        <v>331</v>
      </c>
      <c r="N813" t="s">
        <v>331</v>
      </c>
      <c r="O813"/>
      <c r="AI813">
        <v>0</v>
      </c>
      <c r="AP813">
        <v>0</v>
      </c>
      <c r="AQ813" t="e">
        <f>VLOOKUP(A813,[1]Sheet1!$C$4:$G$51,1,0)</f>
        <v>#N/A</v>
      </c>
      <c r="AR813" t="e">
        <f>VLOOKUP(A813,[1]Sheet1!$C$4:$H$51,1,0)</f>
        <v>#N/A</v>
      </c>
    </row>
    <row r="814" spans="1:44" x14ac:dyDescent="0.2">
      <c r="A814">
        <v>124159</v>
      </c>
      <c r="B814" t="s">
        <v>809</v>
      </c>
      <c r="C814" t="s">
        <v>90</v>
      </c>
      <c r="D814" t="s">
        <v>234</v>
      </c>
      <c r="E814" t="s">
        <v>343</v>
      </c>
      <c r="F814" s="230">
        <v>30871</v>
      </c>
      <c r="G814" t="s">
        <v>325</v>
      </c>
      <c r="H814" t="s">
        <v>344</v>
      </c>
      <c r="I814" t="s">
        <v>428</v>
      </c>
      <c r="K814" t="s">
        <v>345</v>
      </c>
      <c r="L814">
        <v>2006</v>
      </c>
      <c r="M814" t="s">
        <v>325</v>
      </c>
      <c r="N814" t="s">
        <v>331</v>
      </c>
      <c r="O814"/>
      <c r="AI814">
        <v>0</v>
      </c>
      <c r="AO814" t="s">
        <v>1712</v>
      </c>
      <c r="AP814">
        <v>0</v>
      </c>
      <c r="AQ814" t="e">
        <f>VLOOKUP(A814,[1]Sheet1!$C$4:$G$51,1,0)</f>
        <v>#N/A</v>
      </c>
      <c r="AR814" t="e">
        <f>VLOOKUP(A814,[1]Sheet1!$C$4:$H$51,1,0)</f>
        <v>#N/A</v>
      </c>
    </row>
    <row r="815" spans="1:44" x14ac:dyDescent="0.2">
      <c r="A815">
        <v>124161</v>
      </c>
      <c r="B815" t="s">
        <v>807</v>
      </c>
      <c r="C815" t="s">
        <v>808</v>
      </c>
      <c r="D815" t="s">
        <v>275</v>
      </c>
      <c r="E815" t="s">
        <v>342</v>
      </c>
      <c r="F815" s="230">
        <v>36892</v>
      </c>
      <c r="G815" t="s">
        <v>1607</v>
      </c>
      <c r="H815" t="s">
        <v>344</v>
      </c>
      <c r="I815" t="s">
        <v>428</v>
      </c>
      <c r="K815" t="s">
        <v>1567</v>
      </c>
      <c r="L815">
        <v>2019</v>
      </c>
      <c r="M815" t="s">
        <v>325</v>
      </c>
      <c r="N815" t="s">
        <v>340</v>
      </c>
      <c r="O815"/>
      <c r="AI815">
        <v>0</v>
      </c>
      <c r="AN815" t="s">
        <v>1712</v>
      </c>
      <c r="AO815" t="s">
        <v>1712</v>
      </c>
      <c r="AP815">
        <v>0</v>
      </c>
      <c r="AQ815" t="e">
        <f>VLOOKUP(A815,[1]Sheet1!$C$4:$G$51,1,0)</f>
        <v>#N/A</v>
      </c>
      <c r="AR815" t="e">
        <f>VLOOKUP(A815,[1]Sheet1!$C$4:$H$51,1,0)</f>
        <v>#N/A</v>
      </c>
    </row>
    <row r="816" spans="1:44" x14ac:dyDescent="0.2">
      <c r="A816">
        <v>124163</v>
      </c>
      <c r="B816" t="s">
        <v>806</v>
      </c>
      <c r="C816" t="s">
        <v>66</v>
      </c>
      <c r="D816" t="s">
        <v>229</v>
      </c>
      <c r="E816" t="s">
        <v>343</v>
      </c>
      <c r="F816" s="230">
        <v>27292</v>
      </c>
      <c r="G816" t="s">
        <v>325</v>
      </c>
      <c r="H816" t="s">
        <v>344</v>
      </c>
      <c r="I816" t="s">
        <v>428</v>
      </c>
      <c r="K816" t="s">
        <v>345</v>
      </c>
      <c r="L816">
        <v>1993</v>
      </c>
      <c r="M816" t="s">
        <v>566</v>
      </c>
      <c r="N816" t="s">
        <v>325</v>
      </c>
      <c r="O816"/>
      <c r="AI816">
        <v>0</v>
      </c>
      <c r="AP816">
        <v>0</v>
      </c>
      <c r="AQ816" t="e">
        <f>VLOOKUP(A816,[1]Sheet1!$C$4:$G$51,1,0)</f>
        <v>#N/A</v>
      </c>
      <c r="AR816" t="e">
        <f>VLOOKUP(A816,[1]Sheet1!$C$4:$H$51,1,0)</f>
        <v>#N/A</v>
      </c>
    </row>
    <row r="817" spans="1:44" x14ac:dyDescent="0.2">
      <c r="A817">
        <v>124169</v>
      </c>
      <c r="B817" t="s">
        <v>727</v>
      </c>
      <c r="C817" t="s">
        <v>385</v>
      </c>
      <c r="D817" t="s">
        <v>395</v>
      </c>
      <c r="I817" t="s">
        <v>428</v>
      </c>
      <c r="O817"/>
      <c r="AI817">
        <v>0</v>
      </c>
      <c r="AP817">
        <v>0</v>
      </c>
      <c r="AQ817" t="e">
        <f>VLOOKUP(A817,[1]Sheet1!$C$4:$G$51,1,0)</f>
        <v>#N/A</v>
      </c>
      <c r="AR817" t="e">
        <f>VLOOKUP(A817,[1]Sheet1!$C$4:$H$51,1,0)</f>
        <v>#N/A</v>
      </c>
    </row>
    <row r="818" spans="1:44" x14ac:dyDescent="0.2">
      <c r="A818">
        <v>124181</v>
      </c>
      <c r="B818" t="s">
        <v>804</v>
      </c>
      <c r="C818" t="s">
        <v>659</v>
      </c>
      <c r="D818" t="s">
        <v>465</v>
      </c>
      <c r="E818" t="s">
        <v>343</v>
      </c>
      <c r="F818" s="230">
        <v>35836</v>
      </c>
      <c r="G818" t="s">
        <v>1669</v>
      </c>
      <c r="H818" t="s">
        <v>344</v>
      </c>
      <c r="I818" t="s">
        <v>428</v>
      </c>
      <c r="K818" t="s">
        <v>345</v>
      </c>
      <c r="L818">
        <v>2016</v>
      </c>
      <c r="M818" t="s">
        <v>333</v>
      </c>
      <c r="N818" t="s">
        <v>333</v>
      </c>
      <c r="O818"/>
      <c r="AI818">
        <v>0</v>
      </c>
      <c r="AP818">
        <v>0</v>
      </c>
      <c r="AQ818" t="e">
        <f>VLOOKUP(A818,[1]Sheet1!$C$4:$G$51,1,0)</f>
        <v>#N/A</v>
      </c>
      <c r="AR818" t="e">
        <f>VLOOKUP(A818,[1]Sheet1!$C$4:$H$51,1,0)</f>
        <v>#N/A</v>
      </c>
    </row>
    <row r="819" spans="1:44" x14ac:dyDescent="0.2">
      <c r="A819">
        <v>124199</v>
      </c>
      <c r="B819" t="s">
        <v>802</v>
      </c>
      <c r="C819" t="s">
        <v>443</v>
      </c>
      <c r="D819" t="s">
        <v>257</v>
      </c>
      <c r="E819" t="s">
        <v>343</v>
      </c>
      <c r="F819" s="230">
        <v>35385</v>
      </c>
      <c r="G819" t="s">
        <v>1654</v>
      </c>
      <c r="H819" t="s">
        <v>344</v>
      </c>
      <c r="I819" t="s">
        <v>428</v>
      </c>
      <c r="K819" t="s">
        <v>326</v>
      </c>
      <c r="L819">
        <v>2014</v>
      </c>
      <c r="M819" t="s">
        <v>330</v>
      </c>
      <c r="N819" t="s">
        <v>330</v>
      </c>
      <c r="O819"/>
      <c r="AI819">
        <v>0</v>
      </c>
      <c r="AO819" t="s">
        <v>1712</v>
      </c>
      <c r="AP819">
        <v>0</v>
      </c>
      <c r="AQ819" t="e">
        <f>VLOOKUP(A819,[1]Sheet1!$C$4:$G$51,1,0)</f>
        <v>#N/A</v>
      </c>
      <c r="AR819" t="e">
        <f>VLOOKUP(A819,[1]Sheet1!$C$4:$H$51,1,0)</f>
        <v>#N/A</v>
      </c>
    </row>
    <row r="820" spans="1:44" x14ac:dyDescent="0.2">
      <c r="A820">
        <v>124204</v>
      </c>
      <c r="B820" t="s">
        <v>801</v>
      </c>
      <c r="C820" t="s">
        <v>111</v>
      </c>
      <c r="D820" t="s">
        <v>476</v>
      </c>
      <c r="E820" t="s">
        <v>343</v>
      </c>
      <c r="F820" s="230">
        <v>35348</v>
      </c>
      <c r="G820" t="s">
        <v>1594</v>
      </c>
      <c r="H820" t="s">
        <v>344</v>
      </c>
      <c r="I820" t="s">
        <v>431</v>
      </c>
      <c r="K820" t="s">
        <v>345</v>
      </c>
      <c r="L820">
        <v>2014</v>
      </c>
      <c r="M820" t="s">
        <v>338</v>
      </c>
      <c r="N820" t="s">
        <v>338</v>
      </c>
      <c r="O820"/>
      <c r="AI820">
        <v>0</v>
      </c>
      <c r="AP820">
        <v>0</v>
      </c>
      <c r="AQ820" t="e">
        <f>VLOOKUP(A820,[1]Sheet1!$C$4:$G$51,1,0)</f>
        <v>#N/A</v>
      </c>
      <c r="AR820" t="e">
        <f>VLOOKUP(A820,[1]Sheet1!$C$4:$H$51,1,0)</f>
        <v>#N/A</v>
      </c>
    </row>
    <row r="821" spans="1:44" x14ac:dyDescent="0.2">
      <c r="A821">
        <v>124205</v>
      </c>
      <c r="B821" t="s">
        <v>800</v>
      </c>
      <c r="C821" t="s">
        <v>118</v>
      </c>
      <c r="D821" t="s">
        <v>480</v>
      </c>
      <c r="E821" t="s">
        <v>1284</v>
      </c>
      <c r="F821" s="230">
        <v>37148</v>
      </c>
      <c r="G821" t="s">
        <v>336</v>
      </c>
      <c r="H821" t="s">
        <v>344</v>
      </c>
      <c r="I821" t="s">
        <v>431</v>
      </c>
      <c r="K821" t="s">
        <v>1567</v>
      </c>
      <c r="L821">
        <v>2019</v>
      </c>
      <c r="M821" t="s">
        <v>336</v>
      </c>
      <c r="N821" t="s">
        <v>336</v>
      </c>
      <c r="O821"/>
      <c r="AI821">
        <v>0</v>
      </c>
      <c r="AP821">
        <v>0</v>
      </c>
      <c r="AQ821" t="e">
        <f>VLOOKUP(A821,[1]Sheet1!$C$4:$G$51,1,0)</f>
        <v>#N/A</v>
      </c>
      <c r="AR821" t="e">
        <f>VLOOKUP(A821,[1]Sheet1!$C$4:$H$51,1,0)</f>
        <v>#N/A</v>
      </c>
    </row>
    <row r="822" spans="1:44" x14ac:dyDescent="0.2">
      <c r="A822">
        <v>124206</v>
      </c>
      <c r="B822" t="s">
        <v>799</v>
      </c>
      <c r="C822" t="s">
        <v>458</v>
      </c>
      <c r="D822" t="s">
        <v>496</v>
      </c>
      <c r="E822" t="s">
        <v>342</v>
      </c>
      <c r="F822" s="230">
        <v>33566</v>
      </c>
      <c r="G822" t="s">
        <v>325</v>
      </c>
      <c r="H822" t="s">
        <v>344</v>
      </c>
      <c r="I822" t="s">
        <v>428</v>
      </c>
      <c r="K822" t="s">
        <v>326</v>
      </c>
      <c r="L822">
        <v>2009</v>
      </c>
      <c r="M822" t="s">
        <v>325</v>
      </c>
      <c r="N822" t="s">
        <v>1572</v>
      </c>
      <c r="O822"/>
      <c r="AI822">
        <v>0</v>
      </c>
      <c r="AO822" t="s">
        <v>1712</v>
      </c>
      <c r="AP822">
        <v>0</v>
      </c>
      <c r="AQ822" t="e">
        <f>VLOOKUP(A822,[1]Sheet1!$C$4:$G$51,1,0)</f>
        <v>#N/A</v>
      </c>
      <c r="AR822" t="e">
        <f>VLOOKUP(A822,[1]Sheet1!$C$4:$H$51,1,0)</f>
        <v>#N/A</v>
      </c>
    </row>
    <row r="823" spans="1:44" x14ac:dyDescent="0.2">
      <c r="A823">
        <v>124207</v>
      </c>
      <c r="B823" t="s">
        <v>798</v>
      </c>
      <c r="C823" t="s">
        <v>384</v>
      </c>
      <c r="D823" t="s">
        <v>284</v>
      </c>
      <c r="E823" t="s">
        <v>1284</v>
      </c>
      <c r="F823" s="230">
        <v>37043</v>
      </c>
      <c r="G823" t="s">
        <v>1586</v>
      </c>
      <c r="H823" t="s">
        <v>344</v>
      </c>
      <c r="I823" t="s">
        <v>431</v>
      </c>
      <c r="K823" t="s">
        <v>567</v>
      </c>
      <c r="L823">
        <v>2019</v>
      </c>
      <c r="M823" t="s">
        <v>327</v>
      </c>
      <c r="N823" t="s">
        <v>327</v>
      </c>
      <c r="O823"/>
      <c r="AI823">
        <v>0</v>
      </c>
      <c r="AP823">
        <v>0</v>
      </c>
      <c r="AQ823" t="e">
        <f>VLOOKUP(A823,[1]Sheet1!$C$4:$G$51,1,0)</f>
        <v>#N/A</v>
      </c>
      <c r="AR823" t="e">
        <f>VLOOKUP(A823,[1]Sheet1!$C$4:$H$51,1,0)</f>
        <v>#N/A</v>
      </c>
    </row>
    <row r="824" spans="1:44" x14ac:dyDescent="0.2">
      <c r="A824">
        <v>124208</v>
      </c>
      <c r="B824" t="s">
        <v>797</v>
      </c>
      <c r="C824" t="s">
        <v>638</v>
      </c>
      <c r="D824" t="s">
        <v>263</v>
      </c>
      <c r="E824" t="s">
        <v>343</v>
      </c>
      <c r="F824" s="230">
        <v>36286</v>
      </c>
      <c r="G824" t="s">
        <v>327</v>
      </c>
      <c r="H824" t="s">
        <v>344</v>
      </c>
      <c r="I824" t="s">
        <v>428</v>
      </c>
      <c r="K824" t="s">
        <v>345</v>
      </c>
      <c r="L824">
        <v>2017</v>
      </c>
      <c r="M824" t="s">
        <v>327</v>
      </c>
      <c r="N824" t="s">
        <v>327</v>
      </c>
      <c r="O824"/>
      <c r="AI824">
        <v>0</v>
      </c>
      <c r="AM824" t="str">
        <f>IFERROR(VLOOKUP(A825,[2]Sheet2!A$2:C$3613,3,0),"")</f>
        <v/>
      </c>
      <c r="AN824" t="s">
        <v>1712</v>
      </c>
      <c r="AO824" t="s">
        <v>1712</v>
      </c>
      <c r="AP824">
        <v>0</v>
      </c>
      <c r="AQ824" t="e">
        <f>VLOOKUP(A824,[1]Sheet1!$C$4:$G$51,1,0)</f>
        <v>#N/A</v>
      </c>
      <c r="AR824" t="e">
        <f>VLOOKUP(A824,[1]Sheet1!$C$4:$H$51,1,0)</f>
        <v>#N/A</v>
      </c>
    </row>
    <row r="825" spans="1:44" x14ac:dyDescent="0.2">
      <c r="A825">
        <v>124216</v>
      </c>
      <c r="B825" t="s">
        <v>796</v>
      </c>
      <c r="C825" t="s">
        <v>80</v>
      </c>
      <c r="D825" t="s">
        <v>696</v>
      </c>
      <c r="E825" t="s">
        <v>1284</v>
      </c>
      <c r="F825" s="230">
        <v>36222</v>
      </c>
      <c r="G825" t="s">
        <v>325</v>
      </c>
      <c r="H825" t="s">
        <v>344</v>
      </c>
      <c r="I825" t="s">
        <v>428</v>
      </c>
      <c r="K825" t="s">
        <v>326</v>
      </c>
      <c r="L825">
        <v>2018</v>
      </c>
      <c r="M825" t="s">
        <v>325</v>
      </c>
      <c r="N825" t="s">
        <v>330</v>
      </c>
      <c r="O825"/>
      <c r="AI825">
        <v>0</v>
      </c>
      <c r="AP825">
        <v>0</v>
      </c>
      <c r="AQ825" t="e">
        <f>VLOOKUP(A825,[1]Sheet1!$C$4:$G$51,1,0)</f>
        <v>#N/A</v>
      </c>
      <c r="AR825" t="e">
        <f>VLOOKUP(A825,[1]Sheet1!$C$4:$H$51,1,0)</f>
        <v>#N/A</v>
      </c>
    </row>
    <row r="826" spans="1:44" x14ac:dyDescent="0.2">
      <c r="A826">
        <v>124232</v>
      </c>
      <c r="B826" t="s">
        <v>795</v>
      </c>
      <c r="C826" t="s">
        <v>376</v>
      </c>
      <c r="D826" t="s">
        <v>1738</v>
      </c>
      <c r="I826" t="s">
        <v>428</v>
      </c>
      <c r="O826"/>
      <c r="AI826">
        <v>0</v>
      </c>
      <c r="AO826" t="s">
        <v>1712</v>
      </c>
      <c r="AP826">
        <v>0</v>
      </c>
      <c r="AQ826" t="e">
        <f>VLOOKUP(A826,[1]Sheet1!$C$4:$G$51,1,0)</f>
        <v>#N/A</v>
      </c>
      <c r="AR826" t="e">
        <f>VLOOKUP(A826,[1]Sheet1!$C$4:$H$51,1,0)</f>
        <v>#N/A</v>
      </c>
    </row>
    <row r="827" spans="1:44" x14ac:dyDescent="0.2">
      <c r="A827">
        <v>124235</v>
      </c>
      <c r="B827" t="s">
        <v>794</v>
      </c>
      <c r="C827" t="s">
        <v>86</v>
      </c>
      <c r="D827" t="s">
        <v>664</v>
      </c>
      <c r="I827" t="s">
        <v>428</v>
      </c>
      <c r="O827"/>
      <c r="AI827">
        <v>0</v>
      </c>
      <c r="AO827" t="s">
        <v>1712</v>
      </c>
      <c r="AP827">
        <v>0</v>
      </c>
      <c r="AQ827" t="e">
        <f>VLOOKUP(A827,[1]Sheet1!$C$4:$G$51,1,0)</f>
        <v>#N/A</v>
      </c>
      <c r="AR827" t="e">
        <f>VLOOKUP(A827,[1]Sheet1!$C$4:$H$51,1,0)</f>
        <v>#N/A</v>
      </c>
    </row>
    <row r="828" spans="1:44" x14ac:dyDescent="0.2">
      <c r="A828">
        <v>124238</v>
      </c>
      <c r="B828" t="s">
        <v>793</v>
      </c>
      <c r="C828" t="s">
        <v>93</v>
      </c>
      <c r="D828" t="s">
        <v>203</v>
      </c>
      <c r="E828" t="s">
        <v>343</v>
      </c>
      <c r="F828" s="230">
        <v>31137</v>
      </c>
      <c r="G828" t="s">
        <v>1592</v>
      </c>
      <c r="H828" t="s">
        <v>344</v>
      </c>
      <c r="I828" t="s">
        <v>428</v>
      </c>
      <c r="K828" t="s">
        <v>326</v>
      </c>
      <c r="L828">
        <v>2003</v>
      </c>
      <c r="M828" t="s">
        <v>566</v>
      </c>
      <c r="N828" t="s">
        <v>325</v>
      </c>
      <c r="O828">
        <v>455</v>
      </c>
      <c r="P828" s="230">
        <v>45722</v>
      </c>
      <c r="Q828">
        <v>75000</v>
      </c>
      <c r="AI828">
        <v>0</v>
      </c>
      <c r="AP828">
        <v>0</v>
      </c>
      <c r="AQ828" t="e">
        <f>VLOOKUP(A828,[1]Sheet1!$C$4:$G$51,1,0)</f>
        <v>#N/A</v>
      </c>
      <c r="AR828" t="e">
        <f>VLOOKUP(A828,[1]Sheet1!$C$4:$H$51,1,0)</f>
        <v>#N/A</v>
      </c>
    </row>
    <row r="829" spans="1:44" x14ac:dyDescent="0.2">
      <c r="A829">
        <v>124239</v>
      </c>
      <c r="B829" t="s">
        <v>792</v>
      </c>
      <c r="C829" t="s">
        <v>474</v>
      </c>
      <c r="D829" t="s">
        <v>203</v>
      </c>
      <c r="E829" t="s">
        <v>342</v>
      </c>
      <c r="F829" s="230">
        <v>25989</v>
      </c>
      <c r="G829" t="s">
        <v>325</v>
      </c>
      <c r="H829" t="s">
        <v>603</v>
      </c>
      <c r="I829" t="s">
        <v>428</v>
      </c>
      <c r="K829" t="s">
        <v>326</v>
      </c>
      <c r="L829">
        <v>1989</v>
      </c>
      <c r="M829" t="s">
        <v>325</v>
      </c>
      <c r="N829" t="s">
        <v>600</v>
      </c>
      <c r="O829"/>
      <c r="AI829">
        <v>0</v>
      </c>
      <c r="AP829">
        <v>0</v>
      </c>
      <c r="AQ829" t="e">
        <f>VLOOKUP(A829,[1]Sheet1!$C$4:$G$51,1,0)</f>
        <v>#N/A</v>
      </c>
      <c r="AR829" t="e">
        <f>VLOOKUP(A829,[1]Sheet1!$C$4:$H$51,1,0)</f>
        <v>#N/A</v>
      </c>
    </row>
    <row r="830" spans="1:44" x14ac:dyDescent="0.2">
      <c r="A830">
        <v>124243</v>
      </c>
      <c r="B830" t="s">
        <v>1281</v>
      </c>
      <c r="C830" t="s">
        <v>1057</v>
      </c>
      <c r="D830" t="s">
        <v>203</v>
      </c>
      <c r="E830" t="s">
        <v>342</v>
      </c>
      <c r="F830" s="230">
        <v>36161</v>
      </c>
      <c r="G830" t="s">
        <v>340</v>
      </c>
      <c r="H830" t="s">
        <v>344</v>
      </c>
      <c r="I830" t="s">
        <v>431</v>
      </c>
      <c r="K830" t="s">
        <v>326</v>
      </c>
      <c r="L830">
        <v>2018</v>
      </c>
      <c r="M830" t="s">
        <v>340</v>
      </c>
      <c r="N830" t="s">
        <v>340</v>
      </c>
      <c r="O830"/>
      <c r="AI830">
        <v>0</v>
      </c>
      <c r="AP830">
        <v>0</v>
      </c>
      <c r="AQ830" t="e">
        <f>VLOOKUP(A830,[1]Sheet1!$C$4:$G$51,1,0)</f>
        <v>#N/A</v>
      </c>
      <c r="AR830" t="e">
        <f>VLOOKUP(A830,[1]Sheet1!$C$4:$H$51,1,0)</f>
        <v>#N/A</v>
      </c>
    </row>
    <row r="831" spans="1:44" x14ac:dyDescent="0.2">
      <c r="A831">
        <v>124244</v>
      </c>
      <c r="B831" t="s">
        <v>1282</v>
      </c>
      <c r="C831" t="s">
        <v>410</v>
      </c>
      <c r="D831" t="s">
        <v>203</v>
      </c>
      <c r="I831" t="s">
        <v>2335</v>
      </c>
      <c r="O831"/>
      <c r="AI831" t="s">
        <v>2335</v>
      </c>
      <c r="AO831" t="s">
        <v>1712</v>
      </c>
      <c r="AP831" t="s">
        <v>2332</v>
      </c>
      <c r="AQ831" t="e">
        <f>VLOOKUP(A831,[1]Sheet1!$C$4:$G$51,1,0)</f>
        <v>#N/A</v>
      </c>
      <c r="AR831" t="e">
        <f>VLOOKUP(A831,[1]Sheet1!$C$4:$H$51,1,0)</f>
        <v>#N/A</v>
      </c>
    </row>
    <row r="832" spans="1:44" x14ac:dyDescent="0.2">
      <c r="A832">
        <v>124247</v>
      </c>
      <c r="B832" t="s">
        <v>1285</v>
      </c>
      <c r="C832" t="s">
        <v>90</v>
      </c>
      <c r="D832" t="s">
        <v>486</v>
      </c>
      <c r="E832" t="s">
        <v>1284</v>
      </c>
      <c r="F832" s="230">
        <v>37271</v>
      </c>
      <c r="G832" t="s">
        <v>325</v>
      </c>
      <c r="H832" t="s">
        <v>344</v>
      </c>
      <c r="I832" t="s">
        <v>428</v>
      </c>
      <c r="K832" t="s">
        <v>326</v>
      </c>
      <c r="L832">
        <v>2020</v>
      </c>
      <c r="M832" t="s">
        <v>325</v>
      </c>
      <c r="N832" t="s">
        <v>325</v>
      </c>
      <c r="O832"/>
      <c r="AI832">
        <v>0</v>
      </c>
      <c r="AP832">
        <v>0</v>
      </c>
      <c r="AQ832" t="e">
        <f>VLOOKUP(A832,[1]Sheet1!$C$4:$G$51,1,0)</f>
        <v>#N/A</v>
      </c>
      <c r="AR832" t="e">
        <f>VLOOKUP(A832,[1]Sheet1!$C$4:$H$51,1,0)</f>
        <v>#N/A</v>
      </c>
    </row>
    <row r="833" spans="1:44" x14ac:dyDescent="0.2">
      <c r="A833">
        <v>124248</v>
      </c>
      <c r="B833" t="s">
        <v>1286</v>
      </c>
      <c r="C833" t="s">
        <v>61</v>
      </c>
      <c r="D833" t="s">
        <v>523</v>
      </c>
      <c r="E833" t="s">
        <v>1284</v>
      </c>
      <c r="F833" s="230">
        <v>31176</v>
      </c>
      <c r="G833" t="s">
        <v>1594</v>
      </c>
      <c r="H833" t="s">
        <v>344</v>
      </c>
      <c r="I833" t="s">
        <v>428</v>
      </c>
      <c r="K833" t="s">
        <v>326</v>
      </c>
      <c r="L833">
        <v>2004</v>
      </c>
      <c r="M833" t="s">
        <v>338</v>
      </c>
      <c r="N833" t="s">
        <v>338</v>
      </c>
      <c r="O833"/>
      <c r="AI833">
        <v>0</v>
      </c>
      <c r="AP833">
        <v>0</v>
      </c>
      <c r="AQ833" t="e">
        <f>VLOOKUP(A833,[1]Sheet1!$C$4:$G$51,1,0)</f>
        <v>#N/A</v>
      </c>
      <c r="AR833" t="e">
        <f>VLOOKUP(A833,[1]Sheet1!$C$4:$H$51,1,0)</f>
        <v>#N/A</v>
      </c>
    </row>
    <row r="834" spans="1:44" x14ac:dyDescent="0.2">
      <c r="A834">
        <v>124249</v>
      </c>
      <c r="B834" t="s">
        <v>1287</v>
      </c>
      <c r="C834" t="s">
        <v>675</v>
      </c>
      <c r="D834" t="s">
        <v>765</v>
      </c>
      <c r="E834" t="s">
        <v>342</v>
      </c>
      <c r="F834" s="230">
        <v>36932</v>
      </c>
      <c r="G834" t="s">
        <v>336</v>
      </c>
      <c r="H834" t="s">
        <v>344</v>
      </c>
      <c r="I834" t="s">
        <v>431</v>
      </c>
      <c r="K834" t="s">
        <v>326</v>
      </c>
      <c r="L834">
        <v>2018</v>
      </c>
      <c r="M834" t="s">
        <v>336</v>
      </c>
      <c r="N834" t="s">
        <v>336</v>
      </c>
      <c r="O834"/>
      <c r="AI834">
        <v>0</v>
      </c>
      <c r="AP834">
        <v>0</v>
      </c>
      <c r="AQ834" t="e">
        <f>VLOOKUP(A834,[1]Sheet1!$C$4:$G$51,1,0)</f>
        <v>#N/A</v>
      </c>
      <c r="AR834" t="e">
        <f>VLOOKUP(A834,[1]Sheet1!$C$4:$H$51,1,0)</f>
        <v>#N/A</v>
      </c>
    </row>
    <row r="835" spans="1:44" x14ac:dyDescent="0.2">
      <c r="A835">
        <v>124253</v>
      </c>
      <c r="B835" t="s">
        <v>1289</v>
      </c>
      <c r="C835" t="s">
        <v>1007</v>
      </c>
      <c r="D835" t="s">
        <v>229</v>
      </c>
      <c r="E835" t="s">
        <v>343</v>
      </c>
      <c r="F835" s="230">
        <v>33125</v>
      </c>
      <c r="G835" t="s">
        <v>1689</v>
      </c>
      <c r="H835" t="s">
        <v>344</v>
      </c>
      <c r="I835" t="s">
        <v>428</v>
      </c>
      <c r="K835" t="s">
        <v>345</v>
      </c>
      <c r="L835">
        <v>2009</v>
      </c>
      <c r="M835" t="s">
        <v>325</v>
      </c>
      <c r="N835" t="s">
        <v>327</v>
      </c>
      <c r="O835"/>
      <c r="AI835">
        <v>0</v>
      </c>
      <c r="AP835">
        <v>0</v>
      </c>
      <c r="AQ835" t="e">
        <f>VLOOKUP(A835,[1]Sheet1!$C$4:$G$51,1,0)</f>
        <v>#N/A</v>
      </c>
      <c r="AR835" t="e">
        <f>VLOOKUP(A835,[1]Sheet1!$C$4:$H$51,1,0)</f>
        <v>#N/A</v>
      </c>
    </row>
    <row r="836" spans="1:44" x14ac:dyDescent="0.2">
      <c r="A836">
        <v>124257</v>
      </c>
      <c r="B836" t="s">
        <v>1290</v>
      </c>
      <c r="C836" t="s">
        <v>414</v>
      </c>
      <c r="D836" t="s">
        <v>202</v>
      </c>
      <c r="E836" t="s">
        <v>1284</v>
      </c>
      <c r="F836" s="230">
        <v>31463</v>
      </c>
      <c r="G836" t="s">
        <v>325</v>
      </c>
      <c r="H836" t="s">
        <v>344</v>
      </c>
      <c r="I836" t="s">
        <v>428</v>
      </c>
      <c r="K836" t="s">
        <v>326</v>
      </c>
      <c r="L836">
        <v>2005</v>
      </c>
      <c r="M836" t="s">
        <v>327</v>
      </c>
      <c r="O836"/>
      <c r="AI836">
        <v>0</v>
      </c>
      <c r="AP836">
        <v>0</v>
      </c>
      <c r="AQ836" t="e">
        <f>VLOOKUP(A836,[1]Sheet1!$C$4:$G$51,1,0)</f>
        <v>#N/A</v>
      </c>
      <c r="AR836" t="e">
        <f>VLOOKUP(A836,[1]Sheet1!$C$4:$H$51,1,0)</f>
        <v>#N/A</v>
      </c>
    </row>
    <row r="837" spans="1:44" x14ac:dyDescent="0.2">
      <c r="A837">
        <v>124258</v>
      </c>
      <c r="B837" t="s">
        <v>1291</v>
      </c>
      <c r="C837" t="s">
        <v>686</v>
      </c>
      <c r="D837" t="s">
        <v>1292</v>
      </c>
      <c r="E837" t="s">
        <v>1284</v>
      </c>
      <c r="F837" s="230">
        <v>34213</v>
      </c>
      <c r="G837" t="s">
        <v>1607</v>
      </c>
      <c r="H837" t="s">
        <v>344</v>
      </c>
      <c r="I837" t="s">
        <v>428</v>
      </c>
      <c r="K837" t="s">
        <v>1567</v>
      </c>
      <c r="L837">
        <v>2012</v>
      </c>
      <c r="M837" t="s">
        <v>340</v>
      </c>
      <c r="N837" t="s">
        <v>340</v>
      </c>
      <c r="O837"/>
      <c r="AI837">
        <v>0</v>
      </c>
      <c r="AP837">
        <v>0</v>
      </c>
      <c r="AQ837" t="e">
        <f>VLOOKUP(A837,[1]Sheet1!$C$4:$G$51,1,0)</f>
        <v>#N/A</v>
      </c>
      <c r="AR837" t="e">
        <f>VLOOKUP(A837,[1]Sheet1!$C$4:$H$51,1,0)</f>
        <v>#N/A</v>
      </c>
    </row>
    <row r="838" spans="1:44" x14ac:dyDescent="0.2">
      <c r="A838">
        <v>124261</v>
      </c>
      <c r="B838" t="s">
        <v>1293</v>
      </c>
      <c r="C838" t="s">
        <v>689</v>
      </c>
      <c r="D838" t="s">
        <v>231</v>
      </c>
      <c r="E838" t="s">
        <v>1284</v>
      </c>
      <c r="F838" s="230">
        <v>37828</v>
      </c>
      <c r="G838" t="s">
        <v>325</v>
      </c>
      <c r="H838" t="s">
        <v>344</v>
      </c>
      <c r="I838" t="s">
        <v>428</v>
      </c>
      <c r="K838" t="s">
        <v>1567</v>
      </c>
      <c r="L838">
        <v>2021</v>
      </c>
      <c r="M838" t="s">
        <v>325</v>
      </c>
      <c r="N838" t="s">
        <v>329</v>
      </c>
      <c r="O838"/>
      <c r="AI838">
        <v>0</v>
      </c>
      <c r="AP838">
        <v>0</v>
      </c>
      <c r="AQ838" t="e">
        <f>VLOOKUP(A838,[1]Sheet1!$C$4:$G$51,1,0)</f>
        <v>#N/A</v>
      </c>
      <c r="AR838" t="e">
        <f>VLOOKUP(A838,[1]Sheet1!$C$4:$H$51,1,0)</f>
        <v>#N/A</v>
      </c>
    </row>
    <row r="839" spans="1:44" x14ac:dyDescent="0.2">
      <c r="A839">
        <v>124262</v>
      </c>
      <c r="B839" t="s">
        <v>1294</v>
      </c>
      <c r="C839" t="s">
        <v>671</v>
      </c>
      <c r="D839" t="s">
        <v>1295</v>
      </c>
      <c r="E839" t="s">
        <v>342</v>
      </c>
      <c r="F839" s="230">
        <v>37326</v>
      </c>
      <c r="G839" t="s">
        <v>325</v>
      </c>
      <c r="H839" t="s">
        <v>344</v>
      </c>
      <c r="I839" t="s">
        <v>431</v>
      </c>
      <c r="K839" t="s">
        <v>326</v>
      </c>
      <c r="L839">
        <v>2020</v>
      </c>
      <c r="M839" t="s">
        <v>327</v>
      </c>
      <c r="N839" t="s">
        <v>325</v>
      </c>
      <c r="O839"/>
      <c r="AI839">
        <v>0</v>
      </c>
      <c r="AP839">
        <v>0</v>
      </c>
      <c r="AQ839" t="e">
        <f>VLOOKUP(A839,[1]Sheet1!$C$4:$G$51,1,0)</f>
        <v>#N/A</v>
      </c>
      <c r="AR839" t="e">
        <f>VLOOKUP(A839,[1]Sheet1!$C$4:$H$51,1,0)</f>
        <v>#N/A</v>
      </c>
    </row>
    <row r="840" spans="1:44" x14ac:dyDescent="0.2">
      <c r="A840">
        <v>124263</v>
      </c>
      <c r="B840" t="s">
        <v>1296</v>
      </c>
      <c r="C840" t="s">
        <v>837</v>
      </c>
      <c r="D840" t="s">
        <v>273</v>
      </c>
      <c r="E840" t="s">
        <v>342</v>
      </c>
      <c r="F840" s="230">
        <v>33604</v>
      </c>
      <c r="G840" t="s">
        <v>1610</v>
      </c>
      <c r="H840" t="s">
        <v>344</v>
      </c>
      <c r="I840" t="s">
        <v>428</v>
      </c>
      <c r="K840" t="s">
        <v>326</v>
      </c>
      <c r="L840">
        <v>2009</v>
      </c>
      <c r="M840" t="s">
        <v>325</v>
      </c>
      <c r="N840" t="s">
        <v>325</v>
      </c>
      <c r="O840"/>
      <c r="AI840">
        <v>0</v>
      </c>
      <c r="AP840">
        <v>0</v>
      </c>
      <c r="AQ840" t="e">
        <f>VLOOKUP(A840,[1]Sheet1!$C$4:$G$51,1,0)</f>
        <v>#N/A</v>
      </c>
      <c r="AR840" t="e">
        <f>VLOOKUP(A840,[1]Sheet1!$C$4:$H$51,1,0)</f>
        <v>#N/A</v>
      </c>
    </row>
    <row r="841" spans="1:44" x14ac:dyDescent="0.2">
      <c r="A841">
        <v>124265</v>
      </c>
      <c r="B841" t="s">
        <v>1298</v>
      </c>
      <c r="C841" t="s">
        <v>414</v>
      </c>
      <c r="D841" t="s">
        <v>202</v>
      </c>
      <c r="E841" t="s">
        <v>1284</v>
      </c>
      <c r="F841" s="230">
        <v>35194</v>
      </c>
      <c r="G841" t="s">
        <v>325</v>
      </c>
      <c r="H841" t="s">
        <v>347</v>
      </c>
      <c r="I841" t="s">
        <v>431</v>
      </c>
      <c r="K841" t="s">
        <v>1567</v>
      </c>
      <c r="L841">
        <v>2014</v>
      </c>
      <c r="M841" t="s">
        <v>325</v>
      </c>
      <c r="N841" t="s">
        <v>600</v>
      </c>
      <c r="O841"/>
      <c r="AI841">
        <v>0</v>
      </c>
      <c r="AP841">
        <v>0</v>
      </c>
      <c r="AQ841" t="e">
        <f>VLOOKUP(A841,[1]Sheet1!$C$4:$G$51,1,0)</f>
        <v>#N/A</v>
      </c>
      <c r="AR841" t="e">
        <f>VLOOKUP(A841,[1]Sheet1!$C$4:$H$51,1,0)</f>
        <v>#N/A</v>
      </c>
    </row>
    <row r="842" spans="1:44" x14ac:dyDescent="0.2">
      <c r="A842">
        <v>124266</v>
      </c>
      <c r="B842" t="s">
        <v>1300</v>
      </c>
      <c r="C842" t="s">
        <v>484</v>
      </c>
      <c r="D842" t="s">
        <v>982</v>
      </c>
      <c r="E842" t="s">
        <v>342</v>
      </c>
      <c r="F842" s="230">
        <v>28755</v>
      </c>
      <c r="G842" t="s">
        <v>1613</v>
      </c>
      <c r="H842" t="s">
        <v>344</v>
      </c>
      <c r="I842" t="s">
        <v>428</v>
      </c>
      <c r="K842" t="s">
        <v>345</v>
      </c>
      <c r="L842">
        <v>2010</v>
      </c>
      <c r="M842" t="s">
        <v>331</v>
      </c>
      <c r="N842" t="s">
        <v>331</v>
      </c>
      <c r="O842"/>
      <c r="AI842">
        <v>0</v>
      </c>
      <c r="AP842">
        <v>0</v>
      </c>
      <c r="AQ842" t="e">
        <f>VLOOKUP(A842,[1]Sheet1!$C$4:$G$51,1,0)</f>
        <v>#N/A</v>
      </c>
      <c r="AR842" t="e">
        <f>VLOOKUP(A842,[1]Sheet1!$C$4:$H$51,1,0)</f>
        <v>#N/A</v>
      </c>
    </row>
    <row r="843" spans="1:44" x14ac:dyDescent="0.2">
      <c r="A843">
        <v>124267</v>
      </c>
      <c r="B843" t="s">
        <v>1301</v>
      </c>
      <c r="C843" t="s">
        <v>151</v>
      </c>
      <c r="D843" t="s">
        <v>676</v>
      </c>
      <c r="E843" t="s">
        <v>1284</v>
      </c>
      <c r="F843" s="230">
        <v>28458</v>
      </c>
      <c r="G843" t="s">
        <v>1614</v>
      </c>
      <c r="H843" t="s">
        <v>344</v>
      </c>
      <c r="I843" t="s">
        <v>428</v>
      </c>
      <c r="K843" t="s">
        <v>1567</v>
      </c>
      <c r="L843">
        <v>1995</v>
      </c>
      <c r="M843" t="s">
        <v>328</v>
      </c>
      <c r="N843" t="s">
        <v>328</v>
      </c>
      <c r="O843"/>
      <c r="AI843">
        <v>0</v>
      </c>
      <c r="AP843">
        <v>0</v>
      </c>
      <c r="AQ843" t="e">
        <f>VLOOKUP(A843,[1]Sheet1!$C$4:$G$51,1,0)</f>
        <v>#N/A</v>
      </c>
      <c r="AR843" t="e">
        <f>VLOOKUP(A843,[1]Sheet1!$C$4:$H$51,1,0)</f>
        <v>#N/A</v>
      </c>
    </row>
    <row r="844" spans="1:44" x14ac:dyDescent="0.2">
      <c r="A844">
        <v>124268</v>
      </c>
      <c r="B844" t="s">
        <v>1302</v>
      </c>
      <c r="C844" t="s">
        <v>70</v>
      </c>
      <c r="D844" t="s">
        <v>1303</v>
      </c>
      <c r="E844" t="s">
        <v>1284</v>
      </c>
      <c r="F844" s="230">
        <v>32874</v>
      </c>
      <c r="G844" t="s">
        <v>1590</v>
      </c>
      <c r="H844" t="s">
        <v>344</v>
      </c>
      <c r="I844" t="s">
        <v>428</v>
      </c>
      <c r="K844" t="s">
        <v>1567</v>
      </c>
      <c r="L844">
        <v>2009</v>
      </c>
      <c r="M844" t="s">
        <v>327</v>
      </c>
      <c r="N844" t="s">
        <v>327</v>
      </c>
      <c r="O844"/>
      <c r="AI844">
        <v>0</v>
      </c>
      <c r="AP844">
        <v>0</v>
      </c>
      <c r="AQ844" t="e">
        <f>VLOOKUP(A844,[1]Sheet1!$C$4:$G$51,1,0)</f>
        <v>#N/A</v>
      </c>
      <c r="AR844" t="e">
        <f>VLOOKUP(A844,[1]Sheet1!$C$4:$H$51,1,0)</f>
        <v>#N/A</v>
      </c>
    </row>
    <row r="845" spans="1:44" x14ac:dyDescent="0.2">
      <c r="A845">
        <v>124274</v>
      </c>
      <c r="B845" t="s">
        <v>1304</v>
      </c>
      <c r="C845" t="s">
        <v>69</v>
      </c>
      <c r="D845" t="s">
        <v>1305</v>
      </c>
      <c r="E845" t="s">
        <v>1284</v>
      </c>
      <c r="F845" s="261">
        <v>0</v>
      </c>
      <c r="G845" t="s">
        <v>1618</v>
      </c>
      <c r="H845" t="s">
        <v>344</v>
      </c>
      <c r="I845" t="s">
        <v>428</v>
      </c>
      <c r="K845" t="s">
        <v>1567</v>
      </c>
      <c r="L845">
        <v>2020</v>
      </c>
      <c r="M845" t="s">
        <v>327</v>
      </c>
      <c r="O845"/>
      <c r="AI845">
        <v>0</v>
      </c>
      <c r="AP845">
        <v>0</v>
      </c>
      <c r="AQ845" t="e">
        <f>VLOOKUP(A845,[1]Sheet1!$C$4:$G$51,1,0)</f>
        <v>#N/A</v>
      </c>
      <c r="AR845" t="e">
        <f>VLOOKUP(A845,[1]Sheet1!$C$4:$H$51,1,0)</f>
        <v>#N/A</v>
      </c>
    </row>
    <row r="846" spans="1:44" x14ac:dyDescent="0.2">
      <c r="A846">
        <v>124276</v>
      </c>
      <c r="B846" t="s">
        <v>1306</v>
      </c>
      <c r="C846" t="s">
        <v>64</v>
      </c>
      <c r="D846" t="s">
        <v>234</v>
      </c>
      <c r="E846" t="s">
        <v>1284</v>
      </c>
      <c r="F846" s="230">
        <v>31052</v>
      </c>
      <c r="G846" t="s">
        <v>1690</v>
      </c>
      <c r="H846" t="s">
        <v>344</v>
      </c>
      <c r="I846" t="s">
        <v>428</v>
      </c>
      <c r="K846" t="s">
        <v>1567</v>
      </c>
      <c r="L846">
        <v>2011</v>
      </c>
      <c r="M846" t="s">
        <v>325</v>
      </c>
      <c r="N846" t="s">
        <v>325</v>
      </c>
      <c r="O846"/>
      <c r="AI846">
        <v>0</v>
      </c>
      <c r="AP846">
        <v>0</v>
      </c>
      <c r="AQ846" t="e">
        <f>VLOOKUP(A846,[1]Sheet1!$C$4:$G$51,1,0)</f>
        <v>#N/A</v>
      </c>
      <c r="AR846" t="e">
        <f>VLOOKUP(A846,[1]Sheet1!$C$4:$H$51,1,0)</f>
        <v>#N/A</v>
      </c>
    </row>
    <row r="847" spans="1:44" x14ac:dyDescent="0.2">
      <c r="A847">
        <v>124278</v>
      </c>
      <c r="B847" t="s">
        <v>1307</v>
      </c>
      <c r="C847" t="s">
        <v>1308</v>
      </c>
      <c r="D847" t="s">
        <v>1309</v>
      </c>
      <c r="E847" t="s">
        <v>343</v>
      </c>
      <c r="F847" s="230">
        <v>37261</v>
      </c>
      <c r="G847" t="s">
        <v>1605</v>
      </c>
      <c r="H847" t="s">
        <v>344</v>
      </c>
      <c r="I847" t="s">
        <v>428</v>
      </c>
      <c r="K847" t="s">
        <v>1568</v>
      </c>
      <c r="L847">
        <v>2019</v>
      </c>
      <c r="M847" t="s">
        <v>325</v>
      </c>
      <c r="N847" t="s">
        <v>330</v>
      </c>
      <c r="O847"/>
      <c r="AI847">
        <v>0</v>
      </c>
      <c r="AP847">
        <v>0</v>
      </c>
      <c r="AQ847" t="e">
        <f>VLOOKUP(A847,[1]Sheet1!$C$4:$G$51,1,0)</f>
        <v>#N/A</v>
      </c>
      <c r="AR847" t="e">
        <f>VLOOKUP(A847,[1]Sheet1!$C$4:$H$51,1,0)</f>
        <v>#N/A</v>
      </c>
    </row>
    <row r="848" spans="1:44" x14ac:dyDescent="0.2">
      <c r="A848">
        <v>124280</v>
      </c>
      <c r="B848" t="s">
        <v>1310</v>
      </c>
      <c r="C848" t="s">
        <v>66</v>
      </c>
      <c r="D848" t="s">
        <v>1311</v>
      </c>
      <c r="E848" t="s">
        <v>343</v>
      </c>
      <c r="F848" s="230">
        <v>29235</v>
      </c>
      <c r="G848" t="s">
        <v>325</v>
      </c>
      <c r="H848" t="s">
        <v>344</v>
      </c>
      <c r="I848" t="s">
        <v>428</v>
      </c>
      <c r="K848" t="s">
        <v>345</v>
      </c>
      <c r="L848">
        <v>2008</v>
      </c>
      <c r="M848" t="s">
        <v>327</v>
      </c>
      <c r="N848" t="s">
        <v>329</v>
      </c>
      <c r="O848"/>
      <c r="AI848">
        <v>0</v>
      </c>
      <c r="AN848" t="s">
        <v>1712</v>
      </c>
      <c r="AO848" t="s">
        <v>1712</v>
      </c>
      <c r="AP848">
        <v>0</v>
      </c>
      <c r="AQ848" t="e">
        <f>VLOOKUP(A848,[1]Sheet1!$C$4:$G$51,1,0)</f>
        <v>#N/A</v>
      </c>
      <c r="AR848" t="e">
        <f>VLOOKUP(A848,[1]Sheet1!$C$4:$H$51,1,0)</f>
        <v>#N/A</v>
      </c>
    </row>
    <row r="849" spans="1:44" ht="18" x14ac:dyDescent="0.2">
      <c r="A849" s="270">
        <v>124283</v>
      </c>
      <c r="B849" s="270" t="s">
        <v>1986</v>
      </c>
      <c r="C849" s="270" t="s">
        <v>1308</v>
      </c>
      <c r="D849" s="270" t="s">
        <v>1309</v>
      </c>
      <c r="E849" s="270"/>
      <c r="F849" s="278"/>
      <c r="G849" s="270"/>
      <c r="H849" s="270"/>
      <c r="I849" t="s">
        <v>431</v>
      </c>
      <c r="O849"/>
      <c r="AI849">
        <v>0</v>
      </c>
      <c r="AP849">
        <v>0</v>
      </c>
      <c r="AQ849" t="e">
        <f>VLOOKUP(A849,[1]Sheet1!$C$4:$G$51,1,0)</f>
        <v>#N/A</v>
      </c>
      <c r="AR849" t="e">
        <f>VLOOKUP(A849,[1]Sheet1!$C$4:$H$51,1,0)</f>
        <v>#N/A</v>
      </c>
    </row>
    <row r="850" spans="1:44" x14ac:dyDescent="0.2">
      <c r="A850">
        <v>124284</v>
      </c>
      <c r="B850" t="s">
        <v>1691</v>
      </c>
      <c r="C850" t="s">
        <v>125</v>
      </c>
      <c r="D850" t="s">
        <v>446</v>
      </c>
      <c r="E850" t="s">
        <v>1284</v>
      </c>
      <c r="F850" s="261">
        <v>0</v>
      </c>
      <c r="G850" t="s">
        <v>325</v>
      </c>
      <c r="H850" t="s">
        <v>344</v>
      </c>
      <c r="I850" t="s">
        <v>428</v>
      </c>
      <c r="K850" t="s">
        <v>1567</v>
      </c>
      <c r="L850">
        <v>2012</v>
      </c>
      <c r="M850" t="s">
        <v>325</v>
      </c>
      <c r="N850" t="s">
        <v>325</v>
      </c>
      <c r="O850"/>
      <c r="AI850">
        <v>0</v>
      </c>
      <c r="AP850">
        <v>0</v>
      </c>
      <c r="AQ850" t="e">
        <f>VLOOKUP(A850,[1]Sheet1!$C$4:$G$51,1,0)</f>
        <v>#N/A</v>
      </c>
      <c r="AR850" t="e">
        <f>VLOOKUP(A850,[1]Sheet1!$C$4:$H$51,1,0)</f>
        <v>#N/A</v>
      </c>
    </row>
    <row r="851" spans="1:44" x14ac:dyDescent="0.2">
      <c r="A851">
        <v>124288</v>
      </c>
      <c r="B851" t="s">
        <v>1313</v>
      </c>
      <c r="C851" t="s">
        <v>1314</v>
      </c>
      <c r="D851" t="s">
        <v>1739</v>
      </c>
      <c r="E851" t="s">
        <v>1284</v>
      </c>
      <c r="F851" s="230">
        <v>32590</v>
      </c>
      <c r="G851" t="s">
        <v>1587</v>
      </c>
      <c r="H851" t="s">
        <v>344</v>
      </c>
      <c r="I851" t="s">
        <v>428</v>
      </c>
      <c r="K851" t="s">
        <v>1567</v>
      </c>
      <c r="L851">
        <v>2017</v>
      </c>
      <c r="M851" t="s">
        <v>327</v>
      </c>
      <c r="N851" t="s">
        <v>327</v>
      </c>
      <c r="O851"/>
      <c r="AI851">
        <v>0</v>
      </c>
      <c r="AP851">
        <v>0</v>
      </c>
      <c r="AQ851" t="e">
        <f>VLOOKUP(A851,[1]Sheet1!$C$4:$G$51,1,0)</f>
        <v>#N/A</v>
      </c>
      <c r="AR851" t="e">
        <f>VLOOKUP(A851,[1]Sheet1!$C$4:$H$51,1,0)</f>
        <v>#N/A</v>
      </c>
    </row>
    <row r="852" spans="1:44" x14ac:dyDescent="0.2">
      <c r="A852">
        <v>124291</v>
      </c>
      <c r="B852" t="s">
        <v>1315</v>
      </c>
      <c r="C852" t="s">
        <v>1316</v>
      </c>
      <c r="D852" t="s">
        <v>1317</v>
      </c>
      <c r="E852" t="s">
        <v>343</v>
      </c>
      <c r="F852" s="230">
        <v>34722</v>
      </c>
      <c r="G852" t="s">
        <v>325</v>
      </c>
      <c r="H852" t="s">
        <v>344</v>
      </c>
      <c r="I852" t="s">
        <v>428</v>
      </c>
      <c r="K852" t="s">
        <v>345</v>
      </c>
      <c r="L852">
        <v>2014</v>
      </c>
      <c r="M852" t="s">
        <v>325</v>
      </c>
      <c r="N852" t="s">
        <v>325</v>
      </c>
      <c r="O852">
        <v>468</v>
      </c>
      <c r="P852" s="230">
        <v>45722</v>
      </c>
      <c r="Q852">
        <v>85000</v>
      </c>
      <c r="AI852">
        <v>0</v>
      </c>
      <c r="AP852">
        <v>0</v>
      </c>
      <c r="AQ852" t="e">
        <f>VLOOKUP(A852,[1]Sheet1!$C$4:$G$51,1,0)</f>
        <v>#N/A</v>
      </c>
      <c r="AR852" t="e">
        <f>VLOOKUP(A852,[1]Sheet1!$C$4:$H$51,1,0)</f>
        <v>#N/A</v>
      </c>
    </row>
    <row r="853" spans="1:44" x14ac:dyDescent="0.2">
      <c r="A853">
        <v>124296</v>
      </c>
      <c r="B853" t="s">
        <v>1318</v>
      </c>
      <c r="C853" t="s">
        <v>438</v>
      </c>
      <c r="D853" t="s">
        <v>540</v>
      </c>
      <c r="E853" t="s">
        <v>1284</v>
      </c>
      <c r="F853" s="261">
        <v>0</v>
      </c>
      <c r="G853" t="s">
        <v>1623</v>
      </c>
      <c r="H853" t="s">
        <v>344</v>
      </c>
      <c r="I853" t="s">
        <v>428</v>
      </c>
      <c r="K853" t="s">
        <v>326</v>
      </c>
      <c r="L853">
        <v>2017</v>
      </c>
      <c r="M853" t="s">
        <v>325</v>
      </c>
      <c r="N853" t="s">
        <v>333</v>
      </c>
      <c r="O853"/>
      <c r="AI853">
        <v>0</v>
      </c>
      <c r="AP853">
        <v>0</v>
      </c>
      <c r="AQ853" t="e">
        <f>VLOOKUP(A853,[1]Sheet1!$C$4:$G$51,1,0)</f>
        <v>#N/A</v>
      </c>
      <c r="AR853" t="e">
        <f>VLOOKUP(A853,[1]Sheet1!$C$4:$H$51,1,0)</f>
        <v>#N/A</v>
      </c>
    </row>
    <row r="854" spans="1:44" x14ac:dyDescent="0.2">
      <c r="A854">
        <v>124300</v>
      </c>
      <c r="B854" t="s">
        <v>1405</v>
      </c>
      <c r="C854" t="s">
        <v>447</v>
      </c>
      <c r="D854" t="s">
        <v>1821</v>
      </c>
      <c r="E854" t="s">
        <v>342</v>
      </c>
      <c r="F854" s="230">
        <v>36892</v>
      </c>
      <c r="G854" t="s">
        <v>1651</v>
      </c>
      <c r="H854" t="s">
        <v>344</v>
      </c>
      <c r="I854" t="s">
        <v>428</v>
      </c>
      <c r="K854" t="s">
        <v>326</v>
      </c>
      <c r="L854">
        <v>2019</v>
      </c>
      <c r="M854" t="s">
        <v>325</v>
      </c>
      <c r="N854" t="s">
        <v>325</v>
      </c>
      <c r="O854"/>
      <c r="AI854">
        <v>0</v>
      </c>
      <c r="AP854">
        <v>0</v>
      </c>
      <c r="AQ854" t="e">
        <f>VLOOKUP(A854,[1]Sheet1!$C$4:$G$51,1,0)</f>
        <v>#N/A</v>
      </c>
      <c r="AR854" t="e">
        <f>VLOOKUP(A854,[1]Sheet1!$C$4:$H$51,1,0)</f>
        <v>#N/A</v>
      </c>
    </row>
    <row r="855" spans="1:44" x14ac:dyDescent="0.2">
      <c r="A855">
        <v>124302</v>
      </c>
      <c r="B855" t="s">
        <v>1320</v>
      </c>
      <c r="C855" t="s">
        <v>161</v>
      </c>
      <c r="D855" t="s">
        <v>302</v>
      </c>
      <c r="E855" t="s">
        <v>1284</v>
      </c>
      <c r="F855" s="230">
        <v>36906</v>
      </c>
      <c r="G855" t="s">
        <v>340</v>
      </c>
      <c r="H855" t="s">
        <v>344</v>
      </c>
      <c r="I855" t="s">
        <v>428</v>
      </c>
      <c r="K855" t="s">
        <v>326</v>
      </c>
      <c r="L855">
        <v>2018</v>
      </c>
      <c r="M855" t="s">
        <v>325</v>
      </c>
      <c r="N855" t="s">
        <v>340</v>
      </c>
      <c r="O855"/>
      <c r="AI855">
        <v>0</v>
      </c>
      <c r="AP855">
        <v>0</v>
      </c>
      <c r="AQ855" t="e">
        <f>VLOOKUP(A855,[1]Sheet1!$C$4:$G$51,1,0)</f>
        <v>#N/A</v>
      </c>
      <c r="AR855" t="e">
        <f>VLOOKUP(A855,[1]Sheet1!$C$4:$H$51,1,0)</f>
        <v>#N/A</v>
      </c>
    </row>
    <row r="856" spans="1:44" x14ac:dyDescent="0.2">
      <c r="A856">
        <v>124303</v>
      </c>
      <c r="B856" t="s">
        <v>1321</v>
      </c>
      <c r="C856" t="s">
        <v>102</v>
      </c>
      <c r="D856" t="s">
        <v>381</v>
      </c>
      <c r="E856" t="s">
        <v>1284</v>
      </c>
      <c r="F856" s="230">
        <v>36161</v>
      </c>
      <c r="G856" t="s">
        <v>1790</v>
      </c>
      <c r="H856" t="s">
        <v>344</v>
      </c>
      <c r="I856" t="s">
        <v>428</v>
      </c>
      <c r="K856" t="s">
        <v>1567</v>
      </c>
      <c r="L856">
        <v>2018</v>
      </c>
      <c r="M856" t="s">
        <v>325</v>
      </c>
      <c r="N856" t="s">
        <v>334</v>
      </c>
      <c r="O856"/>
      <c r="AI856">
        <v>0</v>
      </c>
      <c r="AP856">
        <v>0</v>
      </c>
      <c r="AQ856" t="e">
        <f>VLOOKUP(A856,[1]Sheet1!$C$4:$G$51,1,0)</f>
        <v>#N/A</v>
      </c>
      <c r="AR856" t="e">
        <f>VLOOKUP(A856,[1]Sheet1!$C$4:$H$51,1,0)</f>
        <v>#N/A</v>
      </c>
    </row>
    <row r="857" spans="1:44" x14ac:dyDescent="0.2">
      <c r="A857">
        <v>124315</v>
      </c>
      <c r="B857" t="s">
        <v>1326</v>
      </c>
      <c r="C857" t="s">
        <v>133</v>
      </c>
      <c r="D857" t="s">
        <v>253</v>
      </c>
      <c r="E857" t="s">
        <v>343</v>
      </c>
      <c r="F857" s="230">
        <v>36683</v>
      </c>
      <c r="G857" t="s">
        <v>325</v>
      </c>
      <c r="H857" t="s">
        <v>344</v>
      </c>
      <c r="I857" t="s">
        <v>428</v>
      </c>
      <c r="K857" t="s">
        <v>326</v>
      </c>
      <c r="L857">
        <v>2018</v>
      </c>
      <c r="M857" t="s">
        <v>325</v>
      </c>
      <c r="N857" t="s">
        <v>325</v>
      </c>
      <c r="O857"/>
      <c r="AI857">
        <v>0</v>
      </c>
      <c r="AP857">
        <v>0</v>
      </c>
      <c r="AQ857" t="e">
        <f>VLOOKUP(A857,[1]Sheet1!$C$4:$G$51,1,0)</f>
        <v>#N/A</v>
      </c>
      <c r="AR857" t="e">
        <f>VLOOKUP(A857,[1]Sheet1!$C$4:$H$51,1,0)</f>
        <v>#N/A</v>
      </c>
    </row>
    <row r="858" spans="1:44" x14ac:dyDescent="0.2">
      <c r="A858">
        <v>124318</v>
      </c>
      <c r="B858" t="s">
        <v>1328</v>
      </c>
      <c r="C858" t="s">
        <v>120</v>
      </c>
      <c r="D858" t="s">
        <v>1503</v>
      </c>
      <c r="E858" t="s">
        <v>343</v>
      </c>
      <c r="F858" s="230">
        <v>36526</v>
      </c>
      <c r="G858" t="s">
        <v>325</v>
      </c>
      <c r="H858" t="s">
        <v>344</v>
      </c>
      <c r="I858" t="s">
        <v>428</v>
      </c>
      <c r="K858" t="s">
        <v>326</v>
      </c>
      <c r="L858">
        <v>2017</v>
      </c>
      <c r="M858" t="s">
        <v>331</v>
      </c>
      <c r="N858" t="s">
        <v>331</v>
      </c>
      <c r="O858"/>
      <c r="AI858">
        <v>0</v>
      </c>
      <c r="AO858" t="s">
        <v>1712</v>
      </c>
      <c r="AP858">
        <v>0</v>
      </c>
      <c r="AQ858" t="e">
        <f>VLOOKUP(A858,[1]Sheet1!$C$4:$G$51,1,0)</f>
        <v>#N/A</v>
      </c>
      <c r="AR858" t="e">
        <f>VLOOKUP(A858,[1]Sheet1!$C$4:$H$51,1,0)</f>
        <v>#N/A</v>
      </c>
    </row>
    <row r="859" spans="1:44" x14ac:dyDescent="0.2">
      <c r="A859">
        <v>124319</v>
      </c>
      <c r="B859" t="s">
        <v>1329</v>
      </c>
      <c r="C859" t="s">
        <v>69</v>
      </c>
      <c r="D859" t="s">
        <v>1330</v>
      </c>
      <c r="E859" t="s">
        <v>343</v>
      </c>
      <c r="F859" s="230">
        <v>35435</v>
      </c>
      <c r="G859" t="s">
        <v>1625</v>
      </c>
      <c r="H859" t="s">
        <v>344</v>
      </c>
      <c r="I859" t="s">
        <v>428</v>
      </c>
      <c r="K859" t="s">
        <v>345</v>
      </c>
      <c r="L859">
        <v>2014</v>
      </c>
      <c r="M859" t="s">
        <v>325</v>
      </c>
      <c r="N859" t="s">
        <v>330</v>
      </c>
      <c r="O859"/>
      <c r="AI859">
        <v>0</v>
      </c>
      <c r="AP859">
        <v>0</v>
      </c>
      <c r="AQ859" t="e">
        <f>VLOOKUP(A859,[1]Sheet1!$C$4:$G$51,1,0)</f>
        <v>#N/A</v>
      </c>
      <c r="AR859" t="e">
        <f>VLOOKUP(A859,[1]Sheet1!$C$4:$H$51,1,0)</f>
        <v>#N/A</v>
      </c>
    </row>
    <row r="860" spans="1:44" x14ac:dyDescent="0.2">
      <c r="A860">
        <v>124322</v>
      </c>
      <c r="B860" t="s">
        <v>1331</v>
      </c>
      <c r="C860" t="s">
        <v>74</v>
      </c>
      <c r="D860" t="s">
        <v>491</v>
      </c>
      <c r="E860" t="s">
        <v>1284</v>
      </c>
      <c r="F860" s="230">
        <v>29811</v>
      </c>
      <c r="G860" t="s">
        <v>1626</v>
      </c>
      <c r="H860" t="s">
        <v>344</v>
      </c>
      <c r="I860" t="s">
        <v>428</v>
      </c>
      <c r="K860" t="s">
        <v>326</v>
      </c>
      <c r="L860">
        <v>2000</v>
      </c>
      <c r="M860" t="s">
        <v>333</v>
      </c>
      <c r="N860" t="s">
        <v>333</v>
      </c>
      <c r="O860"/>
      <c r="AI860">
        <v>0</v>
      </c>
      <c r="AP860">
        <v>0</v>
      </c>
      <c r="AQ860" t="e">
        <f>VLOOKUP(A860,[1]Sheet1!$C$4:$G$51,1,0)</f>
        <v>#N/A</v>
      </c>
      <c r="AR860" t="e">
        <f>VLOOKUP(A860,[1]Sheet1!$C$4:$H$51,1,0)</f>
        <v>#N/A</v>
      </c>
    </row>
    <row r="861" spans="1:44" x14ac:dyDescent="0.2">
      <c r="A861">
        <v>124323</v>
      </c>
      <c r="B861" t="s">
        <v>1332</v>
      </c>
      <c r="C861" t="s">
        <v>172</v>
      </c>
      <c r="D861" t="s">
        <v>1333</v>
      </c>
      <c r="E861" t="s">
        <v>343</v>
      </c>
      <c r="F861" s="230">
        <v>37622</v>
      </c>
      <c r="G861" t="s">
        <v>325</v>
      </c>
      <c r="H861" t="s">
        <v>344</v>
      </c>
      <c r="I861" t="s">
        <v>428</v>
      </c>
      <c r="K861" t="s">
        <v>326</v>
      </c>
      <c r="L861">
        <v>2019</v>
      </c>
      <c r="M861" t="s">
        <v>325</v>
      </c>
      <c r="N861" t="s">
        <v>327</v>
      </c>
      <c r="O861"/>
      <c r="AI861">
        <v>0</v>
      </c>
      <c r="AP861">
        <v>0</v>
      </c>
      <c r="AQ861" t="e">
        <f>VLOOKUP(A861,[1]Sheet1!$C$4:$G$51,1,0)</f>
        <v>#N/A</v>
      </c>
      <c r="AR861" t="e">
        <f>VLOOKUP(A861,[1]Sheet1!$C$4:$H$51,1,0)</f>
        <v>#N/A</v>
      </c>
    </row>
    <row r="862" spans="1:44" x14ac:dyDescent="0.2">
      <c r="A862">
        <v>124326</v>
      </c>
      <c r="B862" t="s">
        <v>1335</v>
      </c>
      <c r="C862" t="s">
        <v>574</v>
      </c>
      <c r="D862" t="s">
        <v>222</v>
      </c>
      <c r="E862" t="s">
        <v>1284</v>
      </c>
      <c r="F862" s="230">
        <v>35960</v>
      </c>
      <c r="G862" t="s">
        <v>1586</v>
      </c>
      <c r="H862" t="s">
        <v>344</v>
      </c>
      <c r="I862" t="s">
        <v>428</v>
      </c>
      <c r="K862" t="s">
        <v>326</v>
      </c>
      <c r="L862">
        <v>2016</v>
      </c>
      <c r="M862" t="s">
        <v>327</v>
      </c>
      <c r="O862"/>
      <c r="AI862">
        <v>0</v>
      </c>
      <c r="AP862">
        <v>0</v>
      </c>
      <c r="AQ862" t="e">
        <f>VLOOKUP(A862,[1]Sheet1!$C$4:$G$51,1,0)</f>
        <v>#N/A</v>
      </c>
      <c r="AR862" t="e">
        <f>VLOOKUP(A862,[1]Sheet1!$C$4:$H$51,1,0)</f>
        <v>#N/A</v>
      </c>
    </row>
    <row r="863" spans="1:44" x14ac:dyDescent="0.2">
      <c r="A863">
        <v>124330</v>
      </c>
      <c r="B863" t="s">
        <v>1336</v>
      </c>
      <c r="C863" t="s">
        <v>385</v>
      </c>
      <c r="D863" t="s">
        <v>409</v>
      </c>
      <c r="I863" t="s">
        <v>428</v>
      </c>
      <c r="O863"/>
      <c r="AI863">
        <v>0</v>
      </c>
      <c r="AP863">
        <v>0</v>
      </c>
      <c r="AQ863" t="e">
        <f>VLOOKUP(A863,[1]Sheet1!$C$4:$G$51,1,0)</f>
        <v>#N/A</v>
      </c>
      <c r="AR863" t="e">
        <f>VLOOKUP(A863,[1]Sheet1!$C$4:$H$51,1,0)</f>
        <v>#N/A</v>
      </c>
    </row>
    <row r="864" spans="1:44" x14ac:dyDescent="0.2">
      <c r="A864">
        <v>124332</v>
      </c>
      <c r="B864" t="s">
        <v>1338</v>
      </c>
      <c r="C864" t="s">
        <v>66</v>
      </c>
      <c r="D864" t="s">
        <v>219</v>
      </c>
      <c r="E864" t="s">
        <v>342</v>
      </c>
      <c r="F864" s="230">
        <v>31778</v>
      </c>
      <c r="G864" t="s">
        <v>330</v>
      </c>
      <c r="H864" t="s">
        <v>344</v>
      </c>
      <c r="I864" t="s">
        <v>431</v>
      </c>
      <c r="K864" t="s">
        <v>1567</v>
      </c>
      <c r="L864">
        <v>2004</v>
      </c>
      <c r="M864" t="s">
        <v>330</v>
      </c>
      <c r="N864" t="s">
        <v>330</v>
      </c>
      <c r="O864"/>
      <c r="AI864">
        <v>0</v>
      </c>
      <c r="AP864">
        <v>0</v>
      </c>
      <c r="AQ864" t="e">
        <f>VLOOKUP(A864,[1]Sheet1!$C$4:$G$51,1,0)</f>
        <v>#N/A</v>
      </c>
      <c r="AR864" t="e">
        <f>VLOOKUP(A864,[1]Sheet1!$C$4:$H$51,1,0)</f>
        <v>#N/A</v>
      </c>
    </row>
    <row r="865" spans="1:44" x14ac:dyDescent="0.2">
      <c r="A865">
        <v>124334</v>
      </c>
      <c r="B865" t="s">
        <v>1339</v>
      </c>
      <c r="C865" t="s">
        <v>1340</v>
      </c>
      <c r="D865" t="s">
        <v>441</v>
      </c>
      <c r="E865" t="s">
        <v>343</v>
      </c>
      <c r="F865" s="262">
        <v>30320</v>
      </c>
      <c r="G865" t="s">
        <v>325</v>
      </c>
      <c r="H865" t="s">
        <v>603</v>
      </c>
      <c r="I865" t="s">
        <v>428</v>
      </c>
      <c r="K865" t="s">
        <v>326</v>
      </c>
      <c r="L865">
        <v>2000</v>
      </c>
      <c r="M865" t="s">
        <v>325</v>
      </c>
      <c r="N865" t="s">
        <v>600</v>
      </c>
      <c r="O865"/>
      <c r="AI865">
        <v>0</v>
      </c>
      <c r="AP865">
        <v>0</v>
      </c>
      <c r="AQ865" t="e">
        <f>VLOOKUP(A865,[1]Sheet1!$C$4:$G$51,1,0)</f>
        <v>#N/A</v>
      </c>
      <c r="AR865" t="e">
        <f>VLOOKUP(A865,[1]Sheet1!$C$4:$H$51,1,0)</f>
        <v>#N/A</v>
      </c>
    </row>
    <row r="866" spans="1:44" x14ac:dyDescent="0.2">
      <c r="A866">
        <v>124340</v>
      </c>
      <c r="B866" t="s">
        <v>1341</v>
      </c>
      <c r="C866" t="s">
        <v>1342</v>
      </c>
      <c r="D866" t="s">
        <v>272</v>
      </c>
      <c r="E866" t="s">
        <v>343</v>
      </c>
      <c r="F866" s="230">
        <v>33332</v>
      </c>
      <c r="G866" t="s">
        <v>325</v>
      </c>
      <c r="H866" t="s">
        <v>603</v>
      </c>
      <c r="I866" t="s">
        <v>428</v>
      </c>
      <c r="K866" t="s">
        <v>326</v>
      </c>
      <c r="L866">
        <v>2009</v>
      </c>
      <c r="M866" t="s">
        <v>327</v>
      </c>
      <c r="N866" t="s">
        <v>600</v>
      </c>
      <c r="O866"/>
      <c r="AI866">
        <v>0</v>
      </c>
      <c r="AP866">
        <v>0</v>
      </c>
      <c r="AQ866" t="e">
        <f>VLOOKUP(A866,[1]Sheet1!$C$4:$G$51,1,0)</f>
        <v>#N/A</v>
      </c>
      <c r="AR866" t="e">
        <f>VLOOKUP(A866,[1]Sheet1!$C$4:$H$51,1,0)</f>
        <v>#N/A</v>
      </c>
    </row>
    <row r="867" spans="1:44" x14ac:dyDescent="0.2">
      <c r="A867">
        <v>124342</v>
      </c>
      <c r="B867" t="s">
        <v>1343</v>
      </c>
      <c r="C867" t="s">
        <v>376</v>
      </c>
      <c r="D867" t="s">
        <v>233</v>
      </c>
      <c r="E867" t="s">
        <v>1284</v>
      </c>
      <c r="F867" s="230">
        <v>35126</v>
      </c>
      <c r="G867" t="s">
        <v>1632</v>
      </c>
      <c r="H867" t="s">
        <v>347</v>
      </c>
      <c r="I867" t="s">
        <v>428</v>
      </c>
      <c r="K867" t="s">
        <v>326</v>
      </c>
      <c r="L867">
        <v>2014</v>
      </c>
      <c r="M867" t="s">
        <v>325</v>
      </c>
      <c r="N867" t="s">
        <v>600</v>
      </c>
      <c r="O867"/>
      <c r="AI867">
        <v>0</v>
      </c>
      <c r="AP867">
        <v>0</v>
      </c>
      <c r="AQ867" t="e">
        <f>VLOOKUP(A867,[1]Sheet1!$C$4:$G$51,1,0)</f>
        <v>#N/A</v>
      </c>
      <c r="AR867" t="e">
        <f>VLOOKUP(A867,[1]Sheet1!$C$4:$H$51,1,0)</f>
        <v>#N/A</v>
      </c>
    </row>
    <row r="868" spans="1:44" x14ac:dyDescent="0.2">
      <c r="A868">
        <v>124343</v>
      </c>
      <c r="B868" t="s">
        <v>1344</v>
      </c>
      <c r="C868" t="s">
        <v>68</v>
      </c>
      <c r="D868" t="s">
        <v>496</v>
      </c>
      <c r="E868" t="s">
        <v>343</v>
      </c>
      <c r="F868" s="230">
        <v>33070</v>
      </c>
      <c r="G868" t="s">
        <v>325</v>
      </c>
      <c r="H868" t="s">
        <v>344</v>
      </c>
      <c r="I868" t="s">
        <v>428</v>
      </c>
      <c r="K868" t="s">
        <v>326</v>
      </c>
      <c r="L868">
        <v>2009</v>
      </c>
      <c r="M868" t="s">
        <v>325</v>
      </c>
      <c r="N868" t="s">
        <v>334</v>
      </c>
      <c r="O868"/>
      <c r="AI868">
        <v>0</v>
      </c>
      <c r="AP868">
        <v>0</v>
      </c>
      <c r="AQ868" t="e">
        <f>VLOOKUP(A868,[1]Sheet1!$C$4:$G$51,1,0)</f>
        <v>#N/A</v>
      </c>
      <c r="AR868" t="e">
        <f>VLOOKUP(A868,[1]Sheet1!$C$4:$H$51,1,0)</f>
        <v>#N/A</v>
      </c>
    </row>
    <row r="869" spans="1:44" x14ac:dyDescent="0.2">
      <c r="A869">
        <v>124345</v>
      </c>
      <c r="B869" t="s">
        <v>1345</v>
      </c>
      <c r="C869" t="s">
        <v>68</v>
      </c>
      <c r="D869" t="s">
        <v>1740</v>
      </c>
      <c r="E869" t="s">
        <v>342</v>
      </c>
      <c r="F869" s="230">
        <v>37482</v>
      </c>
      <c r="G869" t="s">
        <v>325</v>
      </c>
      <c r="H869" t="s">
        <v>344</v>
      </c>
      <c r="I869" t="s">
        <v>428</v>
      </c>
      <c r="K869" t="s">
        <v>567</v>
      </c>
      <c r="L869">
        <v>2020</v>
      </c>
      <c r="M869" t="s">
        <v>325</v>
      </c>
      <c r="N869" t="s">
        <v>325</v>
      </c>
      <c r="O869"/>
      <c r="AI869">
        <v>0</v>
      </c>
      <c r="AO869" t="s">
        <v>1712</v>
      </c>
      <c r="AP869">
        <v>0</v>
      </c>
      <c r="AQ869" t="e">
        <f>VLOOKUP(A869,[1]Sheet1!$C$4:$G$51,1,0)</f>
        <v>#N/A</v>
      </c>
      <c r="AR869" t="e">
        <f>VLOOKUP(A869,[1]Sheet1!$C$4:$H$51,1,0)</f>
        <v>#N/A</v>
      </c>
    </row>
    <row r="870" spans="1:44" x14ac:dyDescent="0.2">
      <c r="A870">
        <v>124346</v>
      </c>
      <c r="B870" t="s">
        <v>1347</v>
      </c>
      <c r="C870" t="s">
        <v>1348</v>
      </c>
      <c r="D870" t="s">
        <v>730</v>
      </c>
      <c r="E870" t="s">
        <v>1284</v>
      </c>
      <c r="F870" s="230">
        <v>30058</v>
      </c>
      <c r="G870" t="s">
        <v>1692</v>
      </c>
      <c r="H870" t="s">
        <v>344</v>
      </c>
      <c r="I870" t="s">
        <v>428</v>
      </c>
      <c r="K870" t="s">
        <v>1567</v>
      </c>
      <c r="L870">
        <v>2000</v>
      </c>
      <c r="M870" t="s">
        <v>336</v>
      </c>
      <c r="N870" t="s">
        <v>336</v>
      </c>
      <c r="O870"/>
      <c r="AI870">
        <v>0</v>
      </c>
      <c r="AP870">
        <v>0</v>
      </c>
      <c r="AQ870" t="e">
        <f>VLOOKUP(A870,[1]Sheet1!$C$4:$G$51,1,0)</f>
        <v>#N/A</v>
      </c>
      <c r="AR870" t="e">
        <f>VLOOKUP(A870,[1]Sheet1!$C$4:$H$51,1,0)</f>
        <v>#N/A</v>
      </c>
    </row>
    <row r="871" spans="1:44" x14ac:dyDescent="0.2">
      <c r="A871">
        <v>124350</v>
      </c>
      <c r="B871" t="s">
        <v>1349</v>
      </c>
      <c r="C871" t="s">
        <v>1741</v>
      </c>
      <c r="D871" t="s">
        <v>273</v>
      </c>
      <c r="E871" t="s">
        <v>1284</v>
      </c>
      <c r="F871" s="230">
        <v>36990</v>
      </c>
      <c r="G871" t="s">
        <v>325</v>
      </c>
      <c r="H871" t="s">
        <v>344</v>
      </c>
      <c r="I871" t="s">
        <v>428</v>
      </c>
      <c r="K871" t="s">
        <v>326</v>
      </c>
      <c r="L871">
        <v>2019</v>
      </c>
      <c r="M871" t="s">
        <v>325</v>
      </c>
      <c r="N871" t="s">
        <v>325</v>
      </c>
      <c r="O871"/>
      <c r="AI871">
        <v>0</v>
      </c>
      <c r="AP871">
        <v>0</v>
      </c>
      <c r="AQ871" t="e">
        <f>VLOOKUP(A871,[1]Sheet1!$C$4:$G$51,1,0)</f>
        <v>#N/A</v>
      </c>
      <c r="AR871" t="e">
        <f>VLOOKUP(A871,[1]Sheet1!$C$4:$H$51,1,0)</f>
        <v>#N/A</v>
      </c>
    </row>
    <row r="872" spans="1:44" x14ac:dyDescent="0.2">
      <c r="A872">
        <v>124353</v>
      </c>
      <c r="B872" t="s">
        <v>1350</v>
      </c>
      <c r="C872" t="s">
        <v>86</v>
      </c>
      <c r="D872" t="s">
        <v>276</v>
      </c>
      <c r="E872" t="s">
        <v>342</v>
      </c>
      <c r="F872" s="230">
        <v>37326</v>
      </c>
      <c r="G872" t="s">
        <v>325</v>
      </c>
      <c r="H872" t="s">
        <v>344</v>
      </c>
      <c r="I872" t="s">
        <v>428</v>
      </c>
      <c r="K872" t="s">
        <v>326</v>
      </c>
      <c r="L872">
        <v>2020</v>
      </c>
      <c r="M872" t="s">
        <v>337</v>
      </c>
      <c r="N872" t="s">
        <v>337</v>
      </c>
      <c r="O872"/>
      <c r="AI872">
        <v>0</v>
      </c>
      <c r="AP872">
        <v>0</v>
      </c>
      <c r="AQ872" t="e">
        <f>VLOOKUP(A872,[1]Sheet1!$C$4:$G$51,1,0)</f>
        <v>#N/A</v>
      </c>
      <c r="AR872" t="e">
        <f>VLOOKUP(A872,[1]Sheet1!$C$4:$H$51,1,0)</f>
        <v>#N/A</v>
      </c>
    </row>
    <row r="873" spans="1:44" x14ac:dyDescent="0.2">
      <c r="A873">
        <v>124356</v>
      </c>
      <c r="B873" t="s">
        <v>1351</v>
      </c>
      <c r="C873" t="s">
        <v>95</v>
      </c>
      <c r="D873" t="s">
        <v>213</v>
      </c>
      <c r="E873" t="s">
        <v>342</v>
      </c>
      <c r="F873" s="230">
        <v>37642</v>
      </c>
      <c r="G873" t="s">
        <v>336</v>
      </c>
      <c r="H873" t="s">
        <v>344</v>
      </c>
      <c r="I873" t="s">
        <v>428</v>
      </c>
      <c r="K873" t="s">
        <v>326</v>
      </c>
      <c r="L873">
        <v>2020</v>
      </c>
      <c r="M873" t="s">
        <v>336</v>
      </c>
      <c r="N873" t="s">
        <v>336</v>
      </c>
      <c r="O873"/>
      <c r="AI873">
        <v>0</v>
      </c>
      <c r="AO873" t="s">
        <v>1712</v>
      </c>
      <c r="AP873">
        <v>0</v>
      </c>
      <c r="AQ873" t="e">
        <f>VLOOKUP(A873,[1]Sheet1!$C$4:$G$51,1,0)</f>
        <v>#N/A</v>
      </c>
      <c r="AR873" t="e">
        <f>VLOOKUP(A873,[1]Sheet1!$C$4:$H$51,1,0)</f>
        <v>#N/A</v>
      </c>
    </row>
    <row r="874" spans="1:44" x14ac:dyDescent="0.2">
      <c r="A874">
        <v>124360</v>
      </c>
      <c r="B874" t="s">
        <v>1353</v>
      </c>
      <c r="C874" t="s">
        <v>176</v>
      </c>
      <c r="D874" t="s">
        <v>514</v>
      </c>
      <c r="E874" t="s">
        <v>343</v>
      </c>
      <c r="F874" s="230">
        <v>37629</v>
      </c>
      <c r="G874" t="s">
        <v>325</v>
      </c>
      <c r="H874" t="s">
        <v>344</v>
      </c>
      <c r="I874" t="s">
        <v>428</v>
      </c>
      <c r="K874" t="s">
        <v>345</v>
      </c>
      <c r="L874">
        <v>2020</v>
      </c>
      <c r="M874" t="s">
        <v>325</v>
      </c>
      <c r="O874"/>
      <c r="AI874">
        <v>0</v>
      </c>
      <c r="AO874" t="s">
        <v>1712</v>
      </c>
      <c r="AP874">
        <v>0</v>
      </c>
      <c r="AQ874" t="e">
        <f>VLOOKUP(A874,[1]Sheet1!$C$4:$G$51,1,0)</f>
        <v>#N/A</v>
      </c>
      <c r="AR874" t="e">
        <f>VLOOKUP(A874,[1]Sheet1!$C$4:$H$51,1,0)</f>
        <v>#N/A</v>
      </c>
    </row>
    <row r="875" spans="1:44" x14ac:dyDescent="0.2">
      <c r="A875">
        <v>124361</v>
      </c>
      <c r="B875" t="s">
        <v>1354</v>
      </c>
      <c r="C875" t="s">
        <v>101</v>
      </c>
      <c r="D875" t="s">
        <v>263</v>
      </c>
      <c r="E875" t="s">
        <v>1284</v>
      </c>
      <c r="F875" s="230">
        <v>37427</v>
      </c>
      <c r="G875" t="s">
        <v>325</v>
      </c>
      <c r="H875" t="s">
        <v>344</v>
      </c>
      <c r="I875" t="s">
        <v>431</v>
      </c>
      <c r="K875" t="s">
        <v>326</v>
      </c>
      <c r="L875">
        <v>2020</v>
      </c>
      <c r="M875" t="s">
        <v>327</v>
      </c>
      <c r="N875" t="s">
        <v>327</v>
      </c>
      <c r="O875"/>
      <c r="AI875">
        <v>0</v>
      </c>
      <c r="AP875">
        <v>0</v>
      </c>
      <c r="AQ875" t="e">
        <f>VLOOKUP(A875,[1]Sheet1!$C$4:$G$51,1,0)</f>
        <v>#N/A</v>
      </c>
      <c r="AR875" t="e">
        <f>VLOOKUP(A875,[1]Sheet1!$C$4:$H$51,1,0)</f>
        <v>#N/A</v>
      </c>
    </row>
    <row r="876" spans="1:44" x14ac:dyDescent="0.2">
      <c r="A876">
        <v>124367</v>
      </c>
      <c r="B876" t="s">
        <v>1355</v>
      </c>
      <c r="C876" t="s">
        <v>99</v>
      </c>
      <c r="D876" t="s">
        <v>1356</v>
      </c>
      <c r="E876" t="s">
        <v>343</v>
      </c>
      <c r="F876" s="230">
        <v>37552</v>
      </c>
      <c r="G876" t="s">
        <v>1636</v>
      </c>
      <c r="H876" t="s">
        <v>347</v>
      </c>
      <c r="I876" t="s">
        <v>428</v>
      </c>
      <c r="K876" t="s">
        <v>345</v>
      </c>
      <c r="L876">
        <v>2020</v>
      </c>
      <c r="M876" t="s">
        <v>325</v>
      </c>
      <c r="N876" t="s">
        <v>600</v>
      </c>
      <c r="O876"/>
      <c r="AI876">
        <v>0</v>
      </c>
      <c r="AP876">
        <v>0</v>
      </c>
      <c r="AQ876" t="e">
        <f>VLOOKUP(A876,[1]Sheet1!$C$4:$G$51,1,0)</f>
        <v>#N/A</v>
      </c>
      <c r="AR876" t="e">
        <f>VLOOKUP(A876,[1]Sheet1!$C$4:$H$51,1,0)</f>
        <v>#N/A</v>
      </c>
    </row>
    <row r="877" spans="1:44" x14ac:dyDescent="0.2">
      <c r="A877">
        <v>124368</v>
      </c>
      <c r="B877" t="s">
        <v>1357</v>
      </c>
      <c r="C877" t="s">
        <v>1358</v>
      </c>
      <c r="D877" t="s">
        <v>217</v>
      </c>
      <c r="E877" t="s">
        <v>342</v>
      </c>
      <c r="F877" t="s">
        <v>1822</v>
      </c>
      <c r="G877" t="s">
        <v>325</v>
      </c>
      <c r="H877" t="s">
        <v>344</v>
      </c>
      <c r="I877" t="s">
        <v>428</v>
      </c>
      <c r="K877" t="s">
        <v>326</v>
      </c>
      <c r="L877">
        <v>2000</v>
      </c>
      <c r="M877" t="s">
        <v>325</v>
      </c>
      <c r="N877" t="s">
        <v>325</v>
      </c>
      <c r="O877"/>
      <c r="AI877">
        <v>0</v>
      </c>
      <c r="AP877">
        <v>0</v>
      </c>
      <c r="AQ877" t="e">
        <f>VLOOKUP(A877,[1]Sheet1!$C$4:$G$51,1,0)</f>
        <v>#N/A</v>
      </c>
      <c r="AR877" t="e">
        <f>VLOOKUP(A877,[1]Sheet1!$C$4:$H$51,1,0)</f>
        <v>#N/A</v>
      </c>
    </row>
    <row r="878" spans="1:44" x14ac:dyDescent="0.2">
      <c r="A878">
        <v>124371</v>
      </c>
      <c r="B878" t="s">
        <v>1359</v>
      </c>
      <c r="C878" t="s">
        <v>153</v>
      </c>
      <c r="D878" t="s">
        <v>254</v>
      </c>
      <c r="E878" t="s">
        <v>1284</v>
      </c>
      <c r="F878" s="230">
        <v>33668</v>
      </c>
      <c r="G878" t="s">
        <v>325</v>
      </c>
      <c r="H878" t="s">
        <v>344</v>
      </c>
      <c r="I878" t="s">
        <v>428</v>
      </c>
      <c r="K878" t="s">
        <v>1567</v>
      </c>
      <c r="L878">
        <v>2010</v>
      </c>
      <c r="M878" t="s">
        <v>338</v>
      </c>
      <c r="N878" t="s">
        <v>338</v>
      </c>
      <c r="O878"/>
      <c r="AI878">
        <v>0</v>
      </c>
      <c r="AP878">
        <v>0</v>
      </c>
      <c r="AQ878" t="e">
        <f>VLOOKUP(A878,[1]Sheet1!$C$4:$G$51,1,0)</f>
        <v>#N/A</v>
      </c>
      <c r="AR878" t="e">
        <f>VLOOKUP(A878,[1]Sheet1!$C$4:$H$51,1,0)</f>
        <v>#N/A</v>
      </c>
    </row>
    <row r="879" spans="1:44" x14ac:dyDescent="0.2">
      <c r="A879">
        <v>124373</v>
      </c>
      <c r="B879" t="s">
        <v>1360</v>
      </c>
      <c r="C879" t="s">
        <v>711</v>
      </c>
      <c r="D879" t="s">
        <v>1742</v>
      </c>
      <c r="E879" t="s">
        <v>1284</v>
      </c>
      <c r="F879" s="230">
        <v>30873</v>
      </c>
      <c r="G879" t="s">
        <v>329</v>
      </c>
      <c r="H879" t="s">
        <v>344</v>
      </c>
      <c r="I879" t="s">
        <v>428</v>
      </c>
      <c r="K879" t="s">
        <v>326</v>
      </c>
      <c r="L879">
        <v>2004</v>
      </c>
      <c r="M879" t="s">
        <v>329</v>
      </c>
      <c r="N879" t="s">
        <v>329</v>
      </c>
      <c r="O879"/>
      <c r="AI879">
        <v>0</v>
      </c>
      <c r="AO879" t="s">
        <v>1712</v>
      </c>
      <c r="AP879">
        <v>0</v>
      </c>
      <c r="AQ879" t="e">
        <f>VLOOKUP(A879,[1]Sheet1!$C$4:$G$51,1,0)</f>
        <v>#N/A</v>
      </c>
      <c r="AR879" t="e">
        <f>VLOOKUP(A879,[1]Sheet1!$C$4:$H$51,1,0)</f>
        <v>#N/A</v>
      </c>
    </row>
    <row r="880" spans="1:44" x14ac:dyDescent="0.2">
      <c r="A880">
        <v>124375</v>
      </c>
      <c r="B880" t="s">
        <v>1361</v>
      </c>
      <c r="C880" t="s">
        <v>94</v>
      </c>
      <c r="D880" t="s">
        <v>294</v>
      </c>
      <c r="E880" t="s">
        <v>343</v>
      </c>
      <c r="F880" s="230">
        <v>37095</v>
      </c>
      <c r="G880" t="s">
        <v>1594</v>
      </c>
      <c r="H880" t="s">
        <v>344</v>
      </c>
      <c r="I880" t="s">
        <v>428</v>
      </c>
      <c r="K880" t="s">
        <v>326</v>
      </c>
      <c r="L880">
        <v>2020</v>
      </c>
      <c r="M880" t="s">
        <v>338</v>
      </c>
      <c r="N880" t="s">
        <v>338</v>
      </c>
      <c r="O880"/>
      <c r="AI880">
        <v>0</v>
      </c>
      <c r="AP880">
        <v>0</v>
      </c>
      <c r="AQ880" t="e">
        <f>VLOOKUP(A880,[1]Sheet1!$C$4:$G$51,1,0)</f>
        <v>#N/A</v>
      </c>
      <c r="AR880" t="e">
        <f>VLOOKUP(A880,[1]Sheet1!$C$4:$H$51,1,0)</f>
        <v>#N/A</v>
      </c>
    </row>
    <row r="881" spans="1:44" x14ac:dyDescent="0.2">
      <c r="A881">
        <v>124383</v>
      </c>
      <c r="B881" t="s">
        <v>1362</v>
      </c>
      <c r="C881" t="s">
        <v>468</v>
      </c>
      <c r="D881" t="s">
        <v>221</v>
      </c>
      <c r="E881" t="s">
        <v>1284</v>
      </c>
      <c r="F881" s="230">
        <v>37671</v>
      </c>
      <c r="G881" t="s">
        <v>325</v>
      </c>
      <c r="H881" t="s">
        <v>344</v>
      </c>
      <c r="I881" t="s">
        <v>431</v>
      </c>
      <c r="K881" t="s">
        <v>326</v>
      </c>
      <c r="L881">
        <v>2021</v>
      </c>
      <c r="M881" t="s">
        <v>325</v>
      </c>
      <c r="N881" t="s">
        <v>325</v>
      </c>
      <c r="O881"/>
      <c r="AI881">
        <v>0</v>
      </c>
      <c r="AP881">
        <v>0</v>
      </c>
      <c r="AQ881" t="e">
        <f>VLOOKUP(A881,[1]Sheet1!$C$4:$G$51,1,0)</f>
        <v>#N/A</v>
      </c>
      <c r="AR881" t="e">
        <f>VLOOKUP(A881,[1]Sheet1!$C$4:$H$51,1,0)</f>
        <v>#N/A</v>
      </c>
    </row>
    <row r="882" spans="1:44" x14ac:dyDescent="0.2">
      <c r="A882">
        <v>124384</v>
      </c>
      <c r="B882" t="s">
        <v>1363</v>
      </c>
      <c r="C882" t="s">
        <v>1364</v>
      </c>
      <c r="D882" t="s">
        <v>293</v>
      </c>
      <c r="E882" t="s">
        <v>1284</v>
      </c>
      <c r="F882" s="261">
        <v>0</v>
      </c>
      <c r="G882" t="s">
        <v>1571</v>
      </c>
      <c r="H882" t="s">
        <v>344</v>
      </c>
      <c r="I882" t="s">
        <v>428</v>
      </c>
      <c r="K882" t="s">
        <v>345</v>
      </c>
      <c r="L882">
        <v>2015</v>
      </c>
      <c r="M882" t="s">
        <v>327</v>
      </c>
      <c r="N882" t="s">
        <v>327</v>
      </c>
      <c r="O882"/>
      <c r="AI882">
        <v>0</v>
      </c>
      <c r="AP882">
        <v>0</v>
      </c>
      <c r="AQ882" t="e">
        <f>VLOOKUP(A882,[1]Sheet1!$C$4:$G$51,1,0)</f>
        <v>#N/A</v>
      </c>
      <c r="AR882" t="e">
        <f>VLOOKUP(A882,[1]Sheet1!$C$4:$H$51,1,0)</f>
        <v>#N/A</v>
      </c>
    </row>
    <row r="883" spans="1:44" x14ac:dyDescent="0.2">
      <c r="A883">
        <v>124385</v>
      </c>
      <c r="B883" t="s">
        <v>1365</v>
      </c>
      <c r="C883" t="s">
        <v>402</v>
      </c>
      <c r="D883" t="s">
        <v>266</v>
      </c>
      <c r="E883" t="s">
        <v>343</v>
      </c>
      <c r="F883" s="230">
        <v>37656</v>
      </c>
      <c r="G883" t="s">
        <v>325</v>
      </c>
      <c r="H883" t="s">
        <v>603</v>
      </c>
      <c r="I883" t="s">
        <v>428</v>
      </c>
      <c r="K883" t="s">
        <v>326</v>
      </c>
      <c r="L883">
        <v>2021</v>
      </c>
      <c r="M883" t="s">
        <v>325</v>
      </c>
      <c r="N883" t="s">
        <v>600</v>
      </c>
      <c r="O883"/>
      <c r="AI883">
        <v>0</v>
      </c>
      <c r="AP883">
        <v>0</v>
      </c>
      <c r="AQ883" t="e">
        <f>VLOOKUP(A883,[1]Sheet1!$C$4:$G$51,1,0)</f>
        <v>#N/A</v>
      </c>
      <c r="AR883" t="e">
        <f>VLOOKUP(A883,[1]Sheet1!$C$4:$H$51,1,0)</f>
        <v>#N/A</v>
      </c>
    </row>
    <row r="884" spans="1:44" x14ac:dyDescent="0.2">
      <c r="A884">
        <v>124386</v>
      </c>
      <c r="B884" t="s">
        <v>1368</v>
      </c>
      <c r="C884" t="s">
        <v>63</v>
      </c>
      <c r="D884" t="s">
        <v>947</v>
      </c>
      <c r="E884" t="s">
        <v>343</v>
      </c>
      <c r="F884" s="230">
        <v>37622</v>
      </c>
      <c r="G884" t="s">
        <v>338</v>
      </c>
      <c r="H884" t="s">
        <v>603</v>
      </c>
      <c r="I884" t="s">
        <v>428</v>
      </c>
      <c r="K884" t="s">
        <v>326</v>
      </c>
      <c r="L884">
        <v>2021</v>
      </c>
      <c r="M884" t="s">
        <v>327</v>
      </c>
      <c r="N884" t="s">
        <v>600</v>
      </c>
      <c r="O884"/>
      <c r="AI884">
        <v>0</v>
      </c>
      <c r="AP884">
        <v>0</v>
      </c>
      <c r="AQ884" t="e">
        <f>VLOOKUP(A884,[1]Sheet1!$C$4:$G$51,1,0)</f>
        <v>#N/A</v>
      </c>
      <c r="AR884" t="e">
        <f>VLOOKUP(A884,[1]Sheet1!$C$4:$H$51,1,0)</f>
        <v>#N/A</v>
      </c>
    </row>
    <row r="885" spans="1:44" x14ac:dyDescent="0.2">
      <c r="A885">
        <v>124387</v>
      </c>
      <c r="B885" t="s">
        <v>1369</v>
      </c>
      <c r="C885" t="s">
        <v>102</v>
      </c>
      <c r="D885" t="s">
        <v>225</v>
      </c>
      <c r="E885" t="s">
        <v>1284</v>
      </c>
      <c r="F885" s="230">
        <v>25434</v>
      </c>
      <c r="G885" t="s">
        <v>1643</v>
      </c>
      <c r="H885" t="s">
        <v>344</v>
      </c>
      <c r="I885" t="s">
        <v>431</v>
      </c>
      <c r="K885" t="s">
        <v>345</v>
      </c>
      <c r="L885">
        <v>1988</v>
      </c>
      <c r="M885" t="s">
        <v>325</v>
      </c>
      <c r="N885" t="s">
        <v>325</v>
      </c>
      <c r="O885"/>
      <c r="AI885">
        <v>0</v>
      </c>
      <c r="AP885">
        <v>0</v>
      </c>
      <c r="AQ885" t="e">
        <f>VLOOKUP(A885,[1]Sheet1!$C$4:$G$51,1,0)</f>
        <v>#N/A</v>
      </c>
      <c r="AR885" t="e">
        <f>VLOOKUP(A885,[1]Sheet1!$C$4:$H$51,1,0)</f>
        <v>#N/A</v>
      </c>
    </row>
    <row r="886" spans="1:44" x14ac:dyDescent="0.2">
      <c r="A886">
        <v>124388</v>
      </c>
      <c r="B886" t="s">
        <v>1370</v>
      </c>
      <c r="C886" t="s">
        <v>136</v>
      </c>
      <c r="D886" t="s">
        <v>1371</v>
      </c>
      <c r="E886" t="s">
        <v>343</v>
      </c>
      <c r="F886" s="230">
        <v>37507</v>
      </c>
      <c r="G886" t="s">
        <v>336</v>
      </c>
      <c r="H886" t="s">
        <v>344</v>
      </c>
      <c r="I886" t="s">
        <v>428</v>
      </c>
      <c r="K886" t="s">
        <v>345</v>
      </c>
      <c r="L886">
        <v>2020</v>
      </c>
      <c r="M886" t="s">
        <v>336</v>
      </c>
      <c r="N886" t="s">
        <v>336</v>
      </c>
      <c r="O886"/>
      <c r="AI886">
        <v>0</v>
      </c>
      <c r="AP886">
        <v>0</v>
      </c>
      <c r="AQ886" t="e">
        <f>VLOOKUP(A886,[1]Sheet1!$C$4:$G$51,1,0)</f>
        <v>#N/A</v>
      </c>
      <c r="AR886" t="e">
        <f>VLOOKUP(A886,[1]Sheet1!$C$4:$H$51,1,0)</f>
        <v>#N/A</v>
      </c>
    </row>
    <row r="887" spans="1:44" x14ac:dyDescent="0.2">
      <c r="A887">
        <v>124389</v>
      </c>
      <c r="B887" t="s">
        <v>1372</v>
      </c>
      <c r="C887" t="s">
        <v>471</v>
      </c>
      <c r="D887" t="s">
        <v>283</v>
      </c>
      <c r="E887" t="s">
        <v>1284</v>
      </c>
      <c r="F887" s="230">
        <v>36764</v>
      </c>
      <c r="G887" t="s">
        <v>325</v>
      </c>
      <c r="H887" t="s">
        <v>344</v>
      </c>
      <c r="I887" t="s">
        <v>428</v>
      </c>
      <c r="K887" t="s">
        <v>1567</v>
      </c>
      <c r="L887">
        <v>2018</v>
      </c>
      <c r="M887" t="s">
        <v>325</v>
      </c>
      <c r="N887" t="s">
        <v>327</v>
      </c>
      <c r="O887"/>
      <c r="AI887">
        <v>0</v>
      </c>
      <c r="AP887">
        <v>0</v>
      </c>
      <c r="AQ887" t="e">
        <f>VLOOKUP(A887,[1]Sheet1!$C$4:$G$51,1,0)</f>
        <v>#N/A</v>
      </c>
      <c r="AR887" t="e">
        <f>VLOOKUP(A887,[1]Sheet1!$C$4:$H$51,1,0)</f>
        <v>#N/A</v>
      </c>
    </row>
    <row r="888" spans="1:44" x14ac:dyDescent="0.2">
      <c r="A888">
        <v>124392</v>
      </c>
      <c r="B888" t="s">
        <v>1373</v>
      </c>
      <c r="C888" t="s">
        <v>1374</v>
      </c>
      <c r="D888" t="s">
        <v>681</v>
      </c>
      <c r="E888" t="s">
        <v>343</v>
      </c>
      <c r="F888" s="230">
        <v>37286</v>
      </c>
      <c r="G888" t="s">
        <v>325</v>
      </c>
      <c r="H888" t="s">
        <v>603</v>
      </c>
      <c r="I888" t="s">
        <v>428</v>
      </c>
      <c r="K888" t="s">
        <v>326</v>
      </c>
      <c r="L888">
        <v>2019</v>
      </c>
      <c r="M888" t="s">
        <v>325</v>
      </c>
      <c r="N888" t="s">
        <v>600</v>
      </c>
      <c r="O888"/>
      <c r="AI888">
        <v>0</v>
      </c>
      <c r="AP888">
        <v>0</v>
      </c>
      <c r="AQ888" t="e">
        <f>VLOOKUP(A888,[1]Sheet1!$C$4:$G$51,1,0)</f>
        <v>#N/A</v>
      </c>
      <c r="AR888" t="e">
        <f>VLOOKUP(A888,[1]Sheet1!$C$4:$H$51,1,0)</f>
        <v>#N/A</v>
      </c>
    </row>
    <row r="889" spans="1:44" x14ac:dyDescent="0.2">
      <c r="A889">
        <v>124394</v>
      </c>
      <c r="B889" t="s">
        <v>1375</v>
      </c>
      <c r="C889" t="s">
        <v>92</v>
      </c>
      <c r="D889" t="s">
        <v>420</v>
      </c>
      <c r="E889" t="s">
        <v>343</v>
      </c>
      <c r="F889" s="230">
        <v>37904</v>
      </c>
      <c r="G889" t="s">
        <v>325</v>
      </c>
      <c r="H889" t="s">
        <v>344</v>
      </c>
      <c r="I889" t="s">
        <v>431</v>
      </c>
      <c r="K889" t="s">
        <v>326</v>
      </c>
      <c r="L889">
        <v>2021</v>
      </c>
      <c r="M889" t="s">
        <v>327</v>
      </c>
      <c r="N889" t="s">
        <v>330</v>
      </c>
      <c r="O889"/>
      <c r="AI889">
        <v>0</v>
      </c>
      <c r="AP889">
        <v>0</v>
      </c>
      <c r="AQ889" t="e">
        <f>VLOOKUP(A889,[1]Sheet1!$C$4:$G$51,1,0)</f>
        <v>#N/A</v>
      </c>
      <c r="AR889" t="e">
        <f>VLOOKUP(A889,[1]Sheet1!$C$4:$H$51,1,0)</f>
        <v>#N/A</v>
      </c>
    </row>
    <row r="890" spans="1:44" x14ac:dyDescent="0.2">
      <c r="A890">
        <v>124397</v>
      </c>
      <c r="B890" t="s">
        <v>1380</v>
      </c>
      <c r="C890" t="s">
        <v>66</v>
      </c>
      <c r="D890" t="s">
        <v>980</v>
      </c>
      <c r="E890" t="s">
        <v>343</v>
      </c>
      <c r="F890" s="230">
        <v>33843</v>
      </c>
      <c r="G890" t="s">
        <v>325</v>
      </c>
      <c r="H890" t="s">
        <v>347</v>
      </c>
      <c r="I890" t="s">
        <v>428</v>
      </c>
      <c r="K890" t="s">
        <v>345</v>
      </c>
      <c r="L890">
        <v>2011</v>
      </c>
      <c r="M890" t="s">
        <v>336</v>
      </c>
      <c r="N890" t="s">
        <v>600</v>
      </c>
      <c r="O890"/>
      <c r="AI890">
        <v>0</v>
      </c>
      <c r="AP890">
        <v>0</v>
      </c>
      <c r="AQ890" t="e">
        <f>VLOOKUP(A890,[1]Sheet1!$C$4:$G$51,1,0)</f>
        <v>#N/A</v>
      </c>
      <c r="AR890" t="e">
        <f>VLOOKUP(A890,[1]Sheet1!$C$4:$H$51,1,0)</f>
        <v>#N/A</v>
      </c>
    </row>
    <row r="891" spans="1:44" x14ac:dyDescent="0.2">
      <c r="A891">
        <v>124401</v>
      </c>
      <c r="B891" t="s">
        <v>1381</v>
      </c>
      <c r="C891" t="s">
        <v>69</v>
      </c>
      <c r="D891" t="s">
        <v>309</v>
      </c>
      <c r="E891" t="s">
        <v>1284</v>
      </c>
      <c r="F891" s="230">
        <v>31906</v>
      </c>
      <c r="G891" t="s">
        <v>325</v>
      </c>
      <c r="H891" t="s">
        <v>344</v>
      </c>
      <c r="I891" t="s">
        <v>428</v>
      </c>
      <c r="K891" t="s">
        <v>326</v>
      </c>
      <c r="L891">
        <v>2005</v>
      </c>
      <c r="M891" t="s">
        <v>325</v>
      </c>
      <c r="N891" t="s">
        <v>325</v>
      </c>
      <c r="O891"/>
      <c r="AI891">
        <v>0</v>
      </c>
      <c r="AP891">
        <v>0</v>
      </c>
      <c r="AQ891" t="e">
        <f>VLOOKUP(A891,[1]Sheet1!$C$4:$G$51,1,0)</f>
        <v>#N/A</v>
      </c>
      <c r="AR891" t="e">
        <f>VLOOKUP(A891,[1]Sheet1!$C$4:$H$51,1,0)</f>
        <v>#N/A</v>
      </c>
    </row>
    <row r="892" spans="1:44" x14ac:dyDescent="0.2">
      <c r="A892">
        <v>124402</v>
      </c>
      <c r="B892" t="s">
        <v>1383</v>
      </c>
      <c r="C892" t="s">
        <v>87</v>
      </c>
      <c r="D892" t="s">
        <v>254</v>
      </c>
      <c r="E892" t="s">
        <v>343</v>
      </c>
      <c r="F892" s="230">
        <v>31187</v>
      </c>
      <c r="G892" t="s">
        <v>325</v>
      </c>
      <c r="H892" t="s">
        <v>344</v>
      </c>
      <c r="I892" t="s">
        <v>428</v>
      </c>
      <c r="K892" t="s">
        <v>345</v>
      </c>
      <c r="L892">
        <v>2003</v>
      </c>
      <c r="M892" t="s">
        <v>337</v>
      </c>
      <c r="N892" t="s">
        <v>325</v>
      </c>
      <c r="O892"/>
      <c r="AI892">
        <v>0</v>
      </c>
      <c r="AP892">
        <v>0</v>
      </c>
      <c r="AQ892" t="e">
        <f>VLOOKUP(A892,[1]Sheet1!$C$4:$G$51,1,0)</f>
        <v>#N/A</v>
      </c>
      <c r="AR892" t="e">
        <f>VLOOKUP(A892,[1]Sheet1!$C$4:$H$51,1,0)</f>
        <v>#N/A</v>
      </c>
    </row>
    <row r="893" spans="1:44" x14ac:dyDescent="0.2">
      <c r="A893">
        <v>124403</v>
      </c>
      <c r="B893" t="s">
        <v>1384</v>
      </c>
      <c r="C893" t="s">
        <v>99</v>
      </c>
      <c r="D893" t="s">
        <v>1385</v>
      </c>
      <c r="E893" t="s">
        <v>343</v>
      </c>
      <c r="F893" s="230">
        <v>36161</v>
      </c>
      <c r="G893" t="s">
        <v>1615</v>
      </c>
      <c r="H893" t="s">
        <v>344</v>
      </c>
      <c r="I893" t="s">
        <v>431</v>
      </c>
      <c r="K893" t="s">
        <v>326</v>
      </c>
      <c r="L893">
        <v>2016</v>
      </c>
      <c r="M893" t="s">
        <v>325</v>
      </c>
      <c r="N893" t="s">
        <v>340</v>
      </c>
      <c r="O893"/>
      <c r="AI893">
        <v>0</v>
      </c>
      <c r="AP893">
        <v>0</v>
      </c>
      <c r="AQ893" t="e">
        <f>VLOOKUP(A893,[1]Sheet1!$C$4:$G$51,1,0)</f>
        <v>#N/A</v>
      </c>
      <c r="AR893" t="e">
        <f>VLOOKUP(A893,[1]Sheet1!$C$4:$H$51,1,0)</f>
        <v>#N/A</v>
      </c>
    </row>
    <row r="894" spans="1:44" x14ac:dyDescent="0.2">
      <c r="A894">
        <v>124404</v>
      </c>
      <c r="B894" t="s">
        <v>1386</v>
      </c>
      <c r="C894" t="s">
        <v>1387</v>
      </c>
      <c r="D894" t="s">
        <v>245</v>
      </c>
      <c r="E894" t="s">
        <v>343</v>
      </c>
      <c r="F894" s="230">
        <v>33243</v>
      </c>
      <c r="G894" t="s">
        <v>325</v>
      </c>
      <c r="H894" t="s">
        <v>344</v>
      </c>
      <c r="I894" t="s">
        <v>428</v>
      </c>
      <c r="K894" t="s">
        <v>326</v>
      </c>
      <c r="L894">
        <v>2008</v>
      </c>
      <c r="M894" t="s">
        <v>325</v>
      </c>
      <c r="N894" t="s">
        <v>325</v>
      </c>
      <c r="O894"/>
      <c r="AI894">
        <v>0</v>
      </c>
      <c r="AP894">
        <v>0</v>
      </c>
      <c r="AQ894" t="e">
        <f>VLOOKUP(A894,[1]Sheet1!$C$4:$G$51,1,0)</f>
        <v>#N/A</v>
      </c>
      <c r="AR894" t="e">
        <f>VLOOKUP(A894,[1]Sheet1!$C$4:$H$51,1,0)</f>
        <v>#N/A</v>
      </c>
    </row>
    <row r="895" spans="1:44" x14ac:dyDescent="0.2">
      <c r="A895" s="283">
        <v>124413</v>
      </c>
      <c r="B895" s="283" t="s">
        <v>1388</v>
      </c>
      <c r="C895" s="283" t="s">
        <v>70</v>
      </c>
      <c r="D895" s="283" t="s">
        <v>1389</v>
      </c>
      <c r="E895" s="283" t="s">
        <v>342</v>
      </c>
      <c r="F895" s="289">
        <v>34768</v>
      </c>
      <c r="G895" s="283" t="s">
        <v>1581</v>
      </c>
      <c r="H895" s="284" t="s">
        <v>344</v>
      </c>
      <c r="I895" t="s">
        <v>428</v>
      </c>
      <c r="K895" s="282" t="s">
        <v>326</v>
      </c>
      <c r="L895" s="283">
        <v>2013</v>
      </c>
      <c r="M895" s="284" t="s">
        <v>331</v>
      </c>
      <c r="N895" t="s">
        <v>331</v>
      </c>
      <c r="O895"/>
      <c r="S895" s="286"/>
      <c r="T895" s="276"/>
      <c r="U895" s="276"/>
      <c r="V895" s="287"/>
      <c r="AI895">
        <v>0</v>
      </c>
      <c r="AP895">
        <v>0</v>
      </c>
      <c r="AQ895" t="e">
        <f>VLOOKUP(A895,[1]Sheet1!$C$4:$G$51,1,0)</f>
        <v>#N/A</v>
      </c>
      <c r="AR895" t="e">
        <f>VLOOKUP(A895,[1]Sheet1!$C$4:$H$51,1,0)</f>
        <v>#N/A</v>
      </c>
    </row>
    <row r="896" spans="1:44" x14ac:dyDescent="0.2">
      <c r="A896" s="283">
        <v>124416</v>
      </c>
      <c r="B896" s="283" t="s">
        <v>1391</v>
      </c>
      <c r="C896" s="283" t="s">
        <v>683</v>
      </c>
      <c r="D896" s="283" t="s">
        <v>537</v>
      </c>
      <c r="E896" s="283" t="s">
        <v>343</v>
      </c>
      <c r="F896" s="289">
        <v>37628</v>
      </c>
      <c r="G896" s="283" t="s">
        <v>325</v>
      </c>
      <c r="H896" s="284" t="s">
        <v>344</v>
      </c>
      <c r="I896" t="s">
        <v>428</v>
      </c>
      <c r="K896" s="282" t="s">
        <v>345</v>
      </c>
      <c r="L896" s="283">
        <v>2020</v>
      </c>
      <c r="M896" s="284" t="s">
        <v>325</v>
      </c>
      <c r="N896" t="s">
        <v>325</v>
      </c>
      <c r="O896"/>
      <c r="S896" s="286"/>
      <c r="T896" s="276"/>
      <c r="U896" s="276"/>
      <c r="V896" s="287"/>
      <c r="AI896">
        <v>0</v>
      </c>
      <c r="AP896">
        <v>0</v>
      </c>
      <c r="AQ896" t="e">
        <f>VLOOKUP(A896,[1]Sheet1!$C$4:$G$51,1,0)</f>
        <v>#N/A</v>
      </c>
      <c r="AR896" t="e">
        <f>VLOOKUP(A896,[1]Sheet1!$C$4:$H$51,1,0)</f>
        <v>#N/A</v>
      </c>
    </row>
    <row r="897" spans="1:44" x14ac:dyDescent="0.2">
      <c r="A897" s="283">
        <v>124425</v>
      </c>
      <c r="B897" s="283" t="s">
        <v>1392</v>
      </c>
      <c r="C897" s="283" t="s">
        <v>162</v>
      </c>
      <c r="D897" s="283" t="s">
        <v>224</v>
      </c>
      <c r="E897" s="283" t="s">
        <v>1284</v>
      </c>
      <c r="F897" s="289">
        <v>37021</v>
      </c>
      <c r="G897" s="283" t="s">
        <v>565</v>
      </c>
      <c r="H897" s="284" t="s">
        <v>344</v>
      </c>
      <c r="I897" t="s">
        <v>431</v>
      </c>
      <c r="K897" s="282" t="s">
        <v>326</v>
      </c>
      <c r="L897" s="283">
        <v>2019</v>
      </c>
      <c r="M897" s="284" t="s">
        <v>338</v>
      </c>
      <c r="N897" t="s">
        <v>338</v>
      </c>
      <c r="O897"/>
      <c r="S897" s="286"/>
      <c r="T897" s="276"/>
      <c r="U897" s="276"/>
      <c r="V897" s="287"/>
      <c r="AI897">
        <v>0</v>
      </c>
      <c r="AP897">
        <v>0</v>
      </c>
      <c r="AQ897" t="e">
        <f>VLOOKUP(A897,[1]Sheet1!$C$4:$G$51,1,0)</f>
        <v>#N/A</v>
      </c>
      <c r="AR897" t="e">
        <f>VLOOKUP(A897,[1]Sheet1!$C$4:$H$51,1,0)</f>
        <v>#N/A</v>
      </c>
    </row>
    <row r="898" spans="1:44" x14ac:dyDescent="0.2">
      <c r="A898" s="283">
        <v>124428</v>
      </c>
      <c r="B898" s="283" t="s">
        <v>1396</v>
      </c>
      <c r="C898" s="283" t="s">
        <v>407</v>
      </c>
      <c r="D898" s="283" t="s">
        <v>1119</v>
      </c>
      <c r="E898" s="283" t="s">
        <v>1284</v>
      </c>
      <c r="F898" s="289">
        <v>37577</v>
      </c>
      <c r="G898" s="283" t="s">
        <v>1599</v>
      </c>
      <c r="H898" s="284" t="s">
        <v>347</v>
      </c>
      <c r="I898" t="s">
        <v>428</v>
      </c>
      <c r="K898" s="282" t="s">
        <v>326</v>
      </c>
      <c r="L898" s="283">
        <v>2020</v>
      </c>
      <c r="M898" s="284" t="s">
        <v>327</v>
      </c>
      <c r="N898" t="s">
        <v>600</v>
      </c>
      <c r="O898"/>
      <c r="S898" s="286"/>
      <c r="T898" s="276"/>
      <c r="U898" s="276"/>
      <c r="V898" s="287"/>
      <c r="AI898">
        <v>0</v>
      </c>
      <c r="AP898">
        <v>0</v>
      </c>
      <c r="AQ898" t="e">
        <f>VLOOKUP(A898,[1]Sheet1!$C$4:$G$51,1,0)</f>
        <v>#N/A</v>
      </c>
      <c r="AR898" t="e">
        <f>VLOOKUP(A898,[1]Sheet1!$C$4:$H$51,1,0)</f>
        <v>#N/A</v>
      </c>
    </row>
    <row r="899" spans="1:44" x14ac:dyDescent="0.2">
      <c r="A899" s="283">
        <v>124430</v>
      </c>
      <c r="B899" s="283" t="s">
        <v>1397</v>
      </c>
      <c r="C899" s="283" t="s">
        <v>144</v>
      </c>
      <c r="D899" s="283" t="s">
        <v>1398</v>
      </c>
      <c r="E899" s="283" t="s">
        <v>1284</v>
      </c>
      <c r="F899" s="289">
        <v>36175</v>
      </c>
      <c r="G899" s="283" t="s">
        <v>1647</v>
      </c>
      <c r="H899" s="284" t="s">
        <v>344</v>
      </c>
      <c r="I899" t="s">
        <v>428</v>
      </c>
      <c r="K899" s="282" t="s">
        <v>1567</v>
      </c>
      <c r="L899" s="283">
        <v>2019</v>
      </c>
      <c r="M899" s="284" t="s">
        <v>338</v>
      </c>
      <c r="N899" t="s">
        <v>338</v>
      </c>
      <c r="O899"/>
      <c r="S899" s="286"/>
      <c r="T899" s="276"/>
      <c r="U899" s="276"/>
      <c r="V899" s="287"/>
      <c r="AI899">
        <v>0</v>
      </c>
      <c r="AP899">
        <v>0</v>
      </c>
      <c r="AQ899" t="e">
        <f>VLOOKUP(A899,[1]Sheet1!$C$4:$G$51,1,0)</f>
        <v>#N/A</v>
      </c>
      <c r="AR899" t="e">
        <f>VLOOKUP(A899,[1]Sheet1!$C$4:$H$51,1,0)</f>
        <v>#N/A</v>
      </c>
    </row>
    <row r="900" spans="1:44" x14ac:dyDescent="0.2">
      <c r="A900" s="283">
        <v>124436</v>
      </c>
      <c r="B900" s="283" t="s">
        <v>1399</v>
      </c>
      <c r="C900" s="283" t="s">
        <v>97</v>
      </c>
      <c r="D900" s="283" t="s">
        <v>220</v>
      </c>
      <c r="E900" s="283" t="s">
        <v>343</v>
      </c>
      <c r="F900" s="289">
        <v>35933</v>
      </c>
      <c r="G900" s="283" t="s">
        <v>325</v>
      </c>
      <c r="H900" s="284" t="s">
        <v>344</v>
      </c>
      <c r="I900" t="s">
        <v>428</v>
      </c>
      <c r="K900" s="282" t="s">
        <v>326</v>
      </c>
      <c r="L900" s="283">
        <v>2016</v>
      </c>
      <c r="M900" s="284" t="s">
        <v>325</v>
      </c>
      <c r="N900" t="s">
        <v>325</v>
      </c>
      <c r="O900">
        <v>472</v>
      </c>
      <c r="P900" s="230">
        <v>45722</v>
      </c>
      <c r="Q900">
        <v>50000</v>
      </c>
      <c r="S900" s="286"/>
      <c r="T900" s="276"/>
      <c r="U900" s="276"/>
      <c r="V900" s="287"/>
      <c r="AI900">
        <v>0</v>
      </c>
      <c r="AP900">
        <v>0</v>
      </c>
      <c r="AQ900" t="e">
        <f>VLOOKUP(A900,[1]Sheet1!$C$4:$G$51,1,0)</f>
        <v>#N/A</v>
      </c>
      <c r="AR900" t="e">
        <f>VLOOKUP(A900,[1]Sheet1!$C$4:$H$51,1,0)</f>
        <v>#N/A</v>
      </c>
    </row>
    <row r="901" spans="1:44" x14ac:dyDescent="0.2">
      <c r="A901" s="283">
        <v>124437</v>
      </c>
      <c r="B901" s="283" t="s">
        <v>1400</v>
      </c>
      <c r="C901" s="283" t="s">
        <v>978</v>
      </c>
      <c r="D901" s="283" t="s">
        <v>1401</v>
      </c>
      <c r="E901" s="283" t="s">
        <v>1284</v>
      </c>
      <c r="F901" s="289">
        <v>36892</v>
      </c>
      <c r="G901" s="283" t="s">
        <v>325</v>
      </c>
      <c r="H901" s="284" t="s">
        <v>344</v>
      </c>
      <c r="I901" t="s">
        <v>431</v>
      </c>
      <c r="K901" s="282" t="s">
        <v>1567</v>
      </c>
      <c r="L901" s="283">
        <v>2018</v>
      </c>
      <c r="M901" s="284" t="s">
        <v>327</v>
      </c>
      <c r="N901" t="s">
        <v>338</v>
      </c>
      <c r="O901"/>
      <c r="S901" s="286"/>
      <c r="T901" s="276"/>
      <c r="U901" s="276"/>
      <c r="V901" s="287"/>
      <c r="AI901">
        <v>0</v>
      </c>
      <c r="AP901">
        <v>0</v>
      </c>
      <c r="AQ901" t="e">
        <f>VLOOKUP(A901,[1]Sheet1!$C$4:$G$51,1,0)</f>
        <v>#N/A</v>
      </c>
      <c r="AR901" t="e">
        <f>VLOOKUP(A901,[1]Sheet1!$C$4:$H$51,1,0)</f>
        <v>#N/A</v>
      </c>
    </row>
    <row r="902" spans="1:44" x14ac:dyDescent="0.2">
      <c r="A902" s="283">
        <v>124439</v>
      </c>
      <c r="B902" s="283" t="s">
        <v>1402</v>
      </c>
      <c r="C902" s="283" t="s">
        <v>125</v>
      </c>
      <c r="D902" s="283" t="s">
        <v>261</v>
      </c>
      <c r="E902" s="283" t="s">
        <v>343</v>
      </c>
      <c r="F902" s="289">
        <v>37986</v>
      </c>
      <c r="G902" s="283" t="s">
        <v>1582</v>
      </c>
      <c r="H902" s="284" t="s">
        <v>344</v>
      </c>
      <c r="I902" t="s">
        <v>428</v>
      </c>
      <c r="K902" s="282" t="s">
        <v>326</v>
      </c>
      <c r="L902" s="283">
        <v>2021</v>
      </c>
      <c r="M902" s="284" t="s">
        <v>327</v>
      </c>
      <c r="N902" t="s">
        <v>327</v>
      </c>
      <c r="O902"/>
      <c r="S902" s="286"/>
      <c r="T902" s="276"/>
      <c r="U902" s="276"/>
      <c r="V902" s="287"/>
      <c r="AI902">
        <v>0</v>
      </c>
      <c r="AP902">
        <v>0</v>
      </c>
      <c r="AQ902" t="e">
        <f>VLOOKUP(A902,[1]Sheet1!$C$4:$G$51,1,0)</f>
        <v>#N/A</v>
      </c>
      <c r="AR902" t="e">
        <f>VLOOKUP(A902,[1]Sheet1!$C$4:$H$51,1,0)</f>
        <v>#N/A</v>
      </c>
    </row>
    <row r="903" spans="1:44" x14ac:dyDescent="0.2">
      <c r="A903" s="283">
        <v>124444</v>
      </c>
      <c r="B903" s="283" t="s">
        <v>1403</v>
      </c>
      <c r="C903" s="283" t="s">
        <v>127</v>
      </c>
      <c r="D903" s="283" t="s">
        <v>221</v>
      </c>
      <c r="E903" s="283" t="s">
        <v>1284</v>
      </c>
      <c r="F903" s="289">
        <v>36911</v>
      </c>
      <c r="G903" s="283" t="s">
        <v>1649</v>
      </c>
      <c r="H903" s="284" t="s">
        <v>344</v>
      </c>
      <c r="I903" t="s">
        <v>428</v>
      </c>
      <c r="K903" s="282" t="s">
        <v>1567</v>
      </c>
      <c r="L903" s="283">
        <v>2020</v>
      </c>
      <c r="M903" s="284" t="s">
        <v>338</v>
      </c>
      <c r="N903" t="s">
        <v>338</v>
      </c>
      <c r="O903"/>
      <c r="S903" s="286"/>
      <c r="T903" s="276"/>
      <c r="U903" s="276"/>
      <c r="V903" s="287"/>
      <c r="AI903">
        <v>0</v>
      </c>
      <c r="AP903">
        <v>0</v>
      </c>
      <c r="AQ903" t="e">
        <f>VLOOKUP(A903,[1]Sheet1!$C$4:$G$51,1,0)</f>
        <v>#N/A</v>
      </c>
      <c r="AR903" t="e">
        <f>VLOOKUP(A903,[1]Sheet1!$C$4:$H$51,1,0)</f>
        <v>#N/A</v>
      </c>
    </row>
    <row r="904" spans="1:44" x14ac:dyDescent="0.2">
      <c r="A904" s="283">
        <v>124456</v>
      </c>
      <c r="B904" s="283" t="s">
        <v>1068</v>
      </c>
      <c r="C904" s="283" t="s">
        <v>1406</v>
      </c>
      <c r="D904" s="283" t="s">
        <v>739</v>
      </c>
      <c r="E904" s="283" t="s">
        <v>1284</v>
      </c>
      <c r="F904" s="289">
        <v>36246</v>
      </c>
      <c r="G904" s="283" t="s">
        <v>325</v>
      </c>
      <c r="H904" s="284" t="s">
        <v>344</v>
      </c>
      <c r="I904" t="s">
        <v>431</v>
      </c>
      <c r="K904" s="282" t="s">
        <v>326</v>
      </c>
      <c r="L904" s="283">
        <v>2017</v>
      </c>
      <c r="M904" s="284" t="s">
        <v>327</v>
      </c>
      <c r="N904" t="s">
        <v>331</v>
      </c>
      <c r="O904"/>
      <c r="S904" s="286"/>
      <c r="T904" s="276"/>
      <c r="U904" s="276"/>
      <c r="V904" s="287"/>
      <c r="AI904">
        <v>0</v>
      </c>
      <c r="AP904">
        <v>0</v>
      </c>
      <c r="AQ904" t="e">
        <f>VLOOKUP(A904,[1]Sheet1!$C$4:$G$51,1,0)</f>
        <v>#N/A</v>
      </c>
      <c r="AR904" t="e">
        <f>VLOOKUP(A904,[1]Sheet1!$C$4:$H$51,1,0)</f>
        <v>#N/A</v>
      </c>
    </row>
    <row r="905" spans="1:44" x14ac:dyDescent="0.2">
      <c r="A905" s="283">
        <v>124458</v>
      </c>
      <c r="B905" s="283" t="s">
        <v>1408</v>
      </c>
      <c r="C905" s="283" t="s">
        <v>124</v>
      </c>
      <c r="D905" s="283" t="s">
        <v>225</v>
      </c>
      <c r="E905" s="283" t="s">
        <v>1284</v>
      </c>
      <c r="F905" s="289">
        <v>35065</v>
      </c>
      <c r="G905" s="283" t="s">
        <v>340</v>
      </c>
      <c r="H905" s="284" t="s">
        <v>344</v>
      </c>
      <c r="I905" t="s">
        <v>428</v>
      </c>
      <c r="K905" s="282" t="s">
        <v>326</v>
      </c>
      <c r="L905" s="283">
        <v>2014</v>
      </c>
      <c r="M905" s="284" t="s">
        <v>339</v>
      </c>
      <c r="N905" t="s">
        <v>340</v>
      </c>
      <c r="O905"/>
      <c r="S905" s="286"/>
      <c r="T905" s="276"/>
      <c r="U905" s="276"/>
      <c r="V905" s="287"/>
      <c r="AI905">
        <v>0</v>
      </c>
      <c r="AP905">
        <v>0</v>
      </c>
      <c r="AQ905" t="e">
        <f>VLOOKUP(A905,[1]Sheet1!$C$4:$G$51,1,0)</f>
        <v>#N/A</v>
      </c>
      <c r="AR905" t="e">
        <f>VLOOKUP(A905,[1]Sheet1!$C$4:$H$51,1,0)</f>
        <v>#N/A</v>
      </c>
    </row>
    <row r="906" spans="1:44" x14ac:dyDescent="0.2">
      <c r="A906" s="283">
        <v>124459</v>
      </c>
      <c r="B906" s="283" t="s">
        <v>1409</v>
      </c>
      <c r="C906" s="283" t="s">
        <v>81</v>
      </c>
      <c r="D906" s="283" t="s">
        <v>1743</v>
      </c>
      <c r="E906" s="283" t="s">
        <v>1284</v>
      </c>
      <c r="F906" s="288">
        <v>0</v>
      </c>
      <c r="G906" s="283" t="s">
        <v>325</v>
      </c>
      <c r="H906" s="284" t="s">
        <v>344</v>
      </c>
      <c r="I906" t="s">
        <v>428</v>
      </c>
      <c r="K906" s="282" t="s">
        <v>1567</v>
      </c>
      <c r="L906" s="283">
        <v>2021</v>
      </c>
      <c r="M906" s="284" t="s">
        <v>325</v>
      </c>
      <c r="N906" t="s">
        <v>325</v>
      </c>
      <c r="O906"/>
      <c r="S906" s="286"/>
      <c r="T906" s="276"/>
      <c r="U906" s="276"/>
      <c r="V906" s="287"/>
      <c r="AI906">
        <v>0</v>
      </c>
      <c r="AP906">
        <v>0</v>
      </c>
      <c r="AQ906" t="e">
        <f>VLOOKUP(A906,[1]Sheet1!$C$4:$G$51,1,0)</f>
        <v>#N/A</v>
      </c>
      <c r="AR906" t="e">
        <f>VLOOKUP(A906,[1]Sheet1!$C$4:$H$51,1,0)</f>
        <v>#N/A</v>
      </c>
    </row>
    <row r="907" spans="1:44" x14ac:dyDescent="0.2">
      <c r="A907" s="283">
        <v>124467</v>
      </c>
      <c r="B907" s="283" t="s">
        <v>1411</v>
      </c>
      <c r="C907" s="283" t="s">
        <v>63</v>
      </c>
      <c r="D907" s="283" t="s">
        <v>1412</v>
      </c>
      <c r="E907" s="283" t="s">
        <v>1284</v>
      </c>
      <c r="F907" s="289">
        <v>36565</v>
      </c>
      <c r="G907" s="283" t="s">
        <v>1652</v>
      </c>
      <c r="H907" s="284" t="s">
        <v>344</v>
      </c>
      <c r="I907" t="s">
        <v>431</v>
      </c>
      <c r="K907" s="282" t="s">
        <v>567</v>
      </c>
      <c r="L907" s="283">
        <v>2019</v>
      </c>
      <c r="M907" s="284" t="s">
        <v>325</v>
      </c>
      <c r="N907" t="s">
        <v>325</v>
      </c>
      <c r="O907"/>
      <c r="S907" s="286"/>
      <c r="T907" s="276"/>
      <c r="U907" s="276"/>
      <c r="V907" s="287"/>
      <c r="AI907">
        <v>0</v>
      </c>
      <c r="AP907">
        <v>0</v>
      </c>
      <c r="AQ907" t="e">
        <f>VLOOKUP(A907,[1]Sheet1!$C$4:$G$51,1,0)</f>
        <v>#N/A</v>
      </c>
      <c r="AR907" t="e">
        <f>VLOOKUP(A907,[1]Sheet1!$C$4:$H$51,1,0)</f>
        <v>#N/A</v>
      </c>
    </row>
    <row r="908" spans="1:44" x14ac:dyDescent="0.2">
      <c r="A908" s="283">
        <v>124468</v>
      </c>
      <c r="B908" s="283" t="s">
        <v>1413</v>
      </c>
      <c r="C908" s="283" t="s">
        <v>638</v>
      </c>
      <c r="D908" s="283" t="s">
        <v>1410</v>
      </c>
      <c r="E908" s="283" t="s">
        <v>343</v>
      </c>
      <c r="F908" s="289">
        <v>32165</v>
      </c>
      <c r="G908" s="283" t="s">
        <v>325</v>
      </c>
      <c r="H908" s="284" t="s">
        <v>344</v>
      </c>
      <c r="I908" t="s">
        <v>428</v>
      </c>
      <c r="K908" s="282" t="s">
        <v>345</v>
      </c>
      <c r="L908" s="283">
        <v>2005</v>
      </c>
      <c r="M908" s="284" t="s">
        <v>325</v>
      </c>
      <c r="N908" t="s">
        <v>325</v>
      </c>
      <c r="O908"/>
      <c r="S908" s="286"/>
      <c r="T908" s="276"/>
      <c r="U908" s="276"/>
      <c r="V908" s="287"/>
      <c r="AI908">
        <v>0</v>
      </c>
      <c r="AP908">
        <v>0</v>
      </c>
      <c r="AQ908" t="e">
        <f>VLOOKUP(A908,[1]Sheet1!$C$4:$G$51,1,0)</f>
        <v>#N/A</v>
      </c>
      <c r="AR908" t="e">
        <f>VLOOKUP(A908,[1]Sheet1!$C$4:$H$51,1,0)</f>
        <v>#N/A</v>
      </c>
    </row>
    <row r="909" spans="1:44" x14ac:dyDescent="0.2">
      <c r="A909" s="283">
        <v>124469</v>
      </c>
      <c r="B909" s="283" t="s">
        <v>1414</v>
      </c>
      <c r="C909" s="283" t="s">
        <v>167</v>
      </c>
      <c r="D909" s="283" t="s">
        <v>500</v>
      </c>
      <c r="E909" s="283" t="s">
        <v>343</v>
      </c>
      <c r="F909" s="288">
        <v>0</v>
      </c>
      <c r="G909" s="283" t="s">
        <v>325</v>
      </c>
      <c r="H909" s="284" t="s">
        <v>344</v>
      </c>
      <c r="I909" t="s">
        <v>428</v>
      </c>
      <c r="K909" s="282" t="s">
        <v>326</v>
      </c>
      <c r="L909" s="283">
        <v>2022</v>
      </c>
      <c r="M909" s="284" t="s">
        <v>327</v>
      </c>
      <c r="O909"/>
      <c r="S909" s="286"/>
      <c r="T909" s="276"/>
      <c r="U909" s="276"/>
      <c r="V909" s="287"/>
      <c r="AI909">
        <v>0</v>
      </c>
      <c r="AP909">
        <v>0</v>
      </c>
      <c r="AQ909" t="e">
        <f>VLOOKUP(A909,[1]Sheet1!$C$4:$G$51,1,0)</f>
        <v>#N/A</v>
      </c>
      <c r="AR909" t="e">
        <f>VLOOKUP(A909,[1]Sheet1!$C$4:$H$51,1,0)</f>
        <v>#N/A</v>
      </c>
    </row>
    <row r="910" spans="1:44" x14ac:dyDescent="0.2">
      <c r="A910" s="283">
        <v>124470</v>
      </c>
      <c r="B910" s="283" t="s">
        <v>1415</v>
      </c>
      <c r="C910" s="283" t="s">
        <v>419</v>
      </c>
      <c r="D910" s="283" t="s">
        <v>1333</v>
      </c>
      <c r="E910" s="283" t="s">
        <v>343</v>
      </c>
      <c r="F910" s="289">
        <v>33763</v>
      </c>
      <c r="G910" s="283" t="s">
        <v>325</v>
      </c>
      <c r="H910" s="284" t="s">
        <v>344</v>
      </c>
      <c r="I910" t="s">
        <v>428</v>
      </c>
      <c r="K910" s="282" t="s">
        <v>326</v>
      </c>
      <c r="L910" s="283">
        <v>2010</v>
      </c>
      <c r="M910" s="284" t="s">
        <v>325</v>
      </c>
      <c r="N910" t="s">
        <v>325</v>
      </c>
      <c r="O910"/>
      <c r="S910" s="286"/>
      <c r="T910" s="276"/>
      <c r="U910" s="276"/>
      <c r="V910" s="287"/>
      <c r="AI910">
        <v>0</v>
      </c>
      <c r="AP910">
        <v>0</v>
      </c>
      <c r="AQ910" t="e">
        <f>VLOOKUP(A910,[1]Sheet1!$C$4:$G$51,1,0)</f>
        <v>#N/A</v>
      </c>
      <c r="AR910" t="e">
        <f>VLOOKUP(A910,[1]Sheet1!$C$4:$H$51,1,0)</f>
        <v>#N/A</v>
      </c>
    </row>
    <row r="911" spans="1:44" x14ac:dyDescent="0.2">
      <c r="A911" s="283">
        <v>124472</v>
      </c>
      <c r="B911" s="283" t="s">
        <v>1417</v>
      </c>
      <c r="C911" s="283" t="s">
        <v>510</v>
      </c>
      <c r="D911" s="283" t="s">
        <v>268</v>
      </c>
      <c r="E911" s="283" t="s">
        <v>343</v>
      </c>
      <c r="F911" s="289">
        <v>33239</v>
      </c>
      <c r="G911" s="283" t="s">
        <v>1027</v>
      </c>
      <c r="H911" s="284" t="s">
        <v>344</v>
      </c>
      <c r="I911" t="s">
        <v>428</v>
      </c>
      <c r="K911" s="282" t="s">
        <v>345</v>
      </c>
      <c r="L911" s="283">
        <v>2009</v>
      </c>
      <c r="M911" s="284" t="s">
        <v>327</v>
      </c>
      <c r="N911" t="s">
        <v>327</v>
      </c>
      <c r="O911"/>
      <c r="S911" s="286"/>
      <c r="T911" s="276"/>
      <c r="U911" s="276"/>
      <c r="V911" s="287"/>
      <c r="AI911">
        <v>0</v>
      </c>
      <c r="AP911">
        <v>0</v>
      </c>
      <c r="AQ911" t="e">
        <f>VLOOKUP(A911,[1]Sheet1!$C$4:$G$51,1,0)</f>
        <v>#N/A</v>
      </c>
      <c r="AR911" t="e">
        <f>VLOOKUP(A911,[1]Sheet1!$C$4:$H$51,1,0)</f>
        <v>#N/A</v>
      </c>
    </row>
    <row r="912" spans="1:44" x14ac:dyDescent="0.2">
      <c r="A912" s="283">
        <v>124476</v>
      </c>
      <c r="B912" s="283" t="s">
        <v>1418</v>
      </c>
      <c r="C912" s="283" t="s">
        <v>686</v>
      </c>
      <c r="D912" s="283" t="s">
        <v>235</v>
      </c>
      <c r="E912" s="283" t="s">
        <v>342</v>
      </c>
      <c r="F912" s="289">
        <v>33573</v>
      </c>
      <c r="G912" s="283" t="s">
        <v>1658</v>
      </c>
      <c r="H912" s="284" t="s">
        <v>344</v>
      </c>
      <c r="I912" t="s">
        <v>428</v>
      </c>
      <c r="K912" s="282" t="s">
        <v>345</v>
      </c>
      <c r="L912" s="283">
        <v>2009</v>
      </c>
      <c r="M912" s="284" t="s">
        <v>325</v>
      </c>
      <c r="O912"/>
      <c r="S912" s="286"/>
      <c r="T912" s="276"/>
      <c r="U912" s="276"/>
      <c r="V912" s="287"/>
      <c r="AI912">
        <v>0</v>
      </c>
      <c r="AP912">
        <v>0</v>
      </c>
      <c r="AQ912" t="e">
        <f>VLOOKUP(A912,[1]Sheet1!$C$4:$G$51,1,0)</f>
        <v>#N/A</v>
      </c>
      <c r="AR912" t="e">
        <f>VLOOKUP(A912,[1]Sheet1!$C$4:$H$51,1,0)</f>
        <v>#N/A</v>
      </c>
    </row>
    <row r="913" spans="1:44" x14ac:dyDescent="0.2">
      <c r="A913" s="283">
        <v>124477</v>
      </c>
      <c r="B913" s="283" t="s">
        <v>1419</v>
      </c>
      <c r="C913" s="283" t="s">
        <v>89</v>
      </c>
      <c r="D913" s="283" t="s">
        <v>249</v>
      </c>
      <c r="E913" s="283" t="s">
        <v>1284</v>
      </c>
      <c r="F913" s="289">
        <v>32082</v>
      </c>
      <c r="G913" s="283" t="s">
        <v>325</v>
      </c>
      <c r="H913" s="284" t="s">
        <v>344</v>
      </c>
      <c r="I913" t="s">
        <v>428</v>
      </c>
      <c r="K913" s="282" t="s">
        <v>1567</v>
      </c>
      <c r="L913" s="283">
        <v>2005</v>
      </c>
      <c r="M913" s="284" t="s">
        <v>566</v>
      </c>
      <c r="N913" t="s">
        <v>325</v>
      </c>
      <c r="O913"/>
      <c r="S913" s="286"/>
      <c r="T913" s="276"/>
      <c r="U913" s="276"/>
      <c r="V913" s="287"/>
      <c r="AI913">
        <v>0</v>
      </c>
      <c r="AP913">
        <v>0</v>
      </c>
      <c r="AQ913" t="e">
        <f>VLOOKUP(A913,[1]Sheet1!$C$4:$G$51,1,0)</f>
        <v>#N/A</v>
      </c>
      <c r="AR913" t="e">
        <f>VLOOKUP(A913,[1]Sheet1!$C$4:$H$51,1,0)</f>
        <v>#N/A</v>
      </c>
    </row>
    <row r="914" spans="1:44" x14ac:dyDescent="0.2">
      <c r="A914" s="283">
        <v>124480</v>
      </c>
      <c r="B914" s="283" t="s">
        <v>1422</v>
      </c>
      <c r="C914" s="283" t="s">
        <v>176</v>
      </c>
      <c r="D914" s="283" t="s">
        <v>990</v>
      </c>
      <c r="E914" s="283" t="s">
        <v>1284</v>
      </c>
      <c r="F914" s="289">
        <v>37363</v>
      </c>
      <c r="G914" s="283" t="s">
        <v>325</v>
      </c>
      <c r="H914" s="284" t="s">
        <v>344</v>
      </c>
      <c r="I914" t="s">
        <v>428</v>
      </c>
      <c r="K914" s="282" t="s">
        <v>345</v>
      </c>
      <c r="L914" s="283">
        <v>2020</v>
      </c>
      <c r="M914" s="284" t="s">
        <v>325</v>
      </c>
      <c r="N914" t="s">
        <v>325</v>
      </c>
      <c r="O914"/>
      <c r="S914" s="286"/>
      <c r="T914" s="276"/>
      <c r="U914" s="276"/>
      <c r="V914" s="287"/>
      <c r="AI914">
        <v>0</v>
      </c>
      <c r="AP914">
        <v>0</v>
      </c>
      <c r="AQ914" t="e">
        <f>VLOOKUP(A914,[1]Sheet1!$C$4:$G$51,1,0)</f>
        <v>#N/A</v>
      </c>
      <c r="AR914" t="e">
        <f>VLOOKUP(A914,[1]Sheet1!$C$4:$H$51,1,0)</f>
        <v>#N/A</v>
      </c>
    </row>
    <row r="915" spans="1:44" x14ac:dyDescent="0.2">
      <c r="A915" s="283">
        <v>124481</v>
      </c>
      <c r="B915" s="283" t="s">
        <v>1423</v>
      </c>
      <c r="C915" s="283" t="s">
        <v>69</v>
      </c>
      <c r="D915" s="283" t="s">
        <v>1744</v>
      </c>
      <c r="E915" s="283" t="s">
        <v>1284</v>
      </c>
      <c r="F915" s="289">
        <v>34700</v>
      </c>
      <c r="G915" s="283" t="s">
        <v>1597</v>
      </c>
      <c r="H915" s="284" t="s">
        <v>344</v>
      </c>
      <c r="I915" t="s">
        <v>428</v>
      </c>
      <c r="K915" s="282" t="s">
        <v>1567</v>
      </c>
      <c r="L915" s="283">
        <v>2013</v>
      </c>
      <c r="M915" s="284" t="s">
        <v>327</v>
      </c>
      <c r="O915"/>
      <c r="S915" s="286"/>
      <c r="T915" s="276"/>
      <c r="U915" s="276"/>
      <c r="V915" s="287"/>
      <c r="AI915">
        <v>0</v>
      </c>
      <c r="AO915" t="s">
        <v>1712</v>
      </c>
      <c r="AP915">
        <v>0</v>
      </c>
      <c r="AQ915" t="e">
        <f>VLOOKUP(A915,[1]Sheet1!$C$4:$G$51,1,0)</f>
        <v>#N/A</v>
      </c>
      <c r="AR915" t="e">
        <f>VLOOKUP(A915,[1]Sheet1!$C$4:$H$51,1,0)</f>
        <v>#N/A</v>
      </c>
    </row>
    <row r="916" spans="1:44" x14ac:dyDescent="0.2">
      <c r="A916" s="283">
        <v>124482</v>
      </c>
      <c r="B916" s="283" t="s">
        <v>1424</v>
      </c>
      <c r="C916" s="283" t="s">
        <v>437</v>
      </c>
      <c r="D916" s="283" t="s">
        <v>210</v>
      </c>
      <c r="E916" s="283" t="s">
        <v>1284</v>
      </c>
      <c r="F916" s="289">
        <v>33970</v>
      </c>
      <c r="G916" s="283" t="s">
        <v>1577</v>
      </c>
      <c r="H916" s="284" t="s">
        <v>344</v>
      </c>
      <c r="I916" t="s">
        <v>428</v>
      </c>
      <c r="K916" s="282" t="s">
        <v>326</v>
      </c>
      <c r="L916" s="283">
        <v>2011</v>
      </c>
      <c r="M916" s="284" t="s">
        <v>327</v>
      </c>
      <c r="N916" t="s">
        <v>327</v>
      </c>
      <c r="O916"/>
      <c r="S916" s="286"/>
      <c r="T916" s="276"/>
      <c r="U916" s="276"/>
      <c r="V916" s="287"/>
      <c r="AI916">
        <v>0</v>
      </c>
      <c r="AP916">
        <v>0</v>
      </c>
      <c r="AQ916" t="e">
        <f>VLOOKUP(A916,[1]Sheet1!$C$4:$G$51,1,0)</f>
        <v>#N/A</v>
      </c>
      <c r="AR916" t="e">
        <f>VLOOKUP(A916,[1]Sheet1!$C$4:$H$51,1,0)</f>
        <v>#N/A</v>
      </c>
    </row>
    <row r="917" spans="1:44" x14ac:dyDescent="0.2">
      <c r="A917" s="283">
        <v>124487</v>
      </c>
      <c r="B917" s="283" t="s">
        <v>1426</v>
      </c>
      <c r="C917" s="283" t="s">
        <v>692</v>
      </c>
      <c r="D917" s="283" t="s">
        <v>1427</v>
      </c>
      <c r="E917" s="283" t="s">
        <v>343</v>
      </c>
      <c r="F917" s="289">
        <v>33988</v>
      </c>
      <c r="G917" s="283" t="s">
        <v>1621</v>
      </c>
      <c r="H917" s="284" t="s">
        <v>344</v>
      </c>
      <c r="I917" t="s">
        <v>428</v>
      </c>
      <c r="K917" s="282" t="s">
        <v>326</v>
      </c>
      <c r="L917" s="283">
        <v>2010</v>
      </c>
      <c r="M917" s="284" t="s">
        <v>327</v>
      </c>
      <c r="N917" t="s">
        <v>327</v>
      </c>
      <c r="O917"/>
      <c r="S917" s="286"/>
      <c r="T917" s="276"/>
      <c r="U917" s="276"/>
      <c r="V917" s="287"/>
      <c r="AI917">
        <v>0</v>
      </c>
      <c r="AP917">
        <v>0</v>
      </c>
      <c r="AQ917" t="e">
        <f>VLOOKUP(A917,[1]Sheet1!$C$4:$G$51,1,0)</f>
        <v>#N/A</v>
      </c>
      <c r="AR917" t="e">
        <f>VLOOKUP(A917,[1]Sheet1!$C$4:$H$51,1,0)</f>
        <v>#N/A</v>
      </c>
    </row>
    <row r="918" spans="1:44" x14ac:dyDescent="0.2">
      <c r="A918" s="283">
        <v>124491</v>
      </c>
      <c r="B918" s="283" t="s">
        <v>1428</v>
      </c>
      <c r="C918" s="283" t="s">
        <v>433</v>
      </c>
      <c r="D918" s="283" t="s">
        <v>919</v>
      </c>
      <c r="E918" s="283" t="s">
        <v>1284</v>
      </c>
      <c r="F918" s="289">
        <v>28384</v>
      </c>
      <c r="G918" s="283" t="s">
        <v>328</v>
      </c>
      <c r="H918" s="284" t="s">
        <v>344</v>
      </c>
      <c r="I918" t="s">
        <v>428</v>
      </c>
      <c r="K918" s="282" t="s">
        <v>345</v>
      </c>
      <c r="L918" s="283">
        <v>1998</v>
      </c>
      <c r="M918" s="284" t="s">
        <v>328</v>
      </c>
      <c r="N918" t="s">
        <v>328</v>
      </c>
      <c r="O918"/>
      <c r="S918" s="286"/>
      <c r="T918" s="276"/>
      <c r="U918" s="276"/>
      <c r="V918" s="287"/>
      <c r="AI918">
        <v>0</v>
      </c>
      <c r="AP918">
        <v>0</v>
      </c>
      <c r="AQ918" t="e">
        <f>VLOOKUP(A918,[1]Sheet1!$C$4:$G$51,1,0)</f>
        <v>#N/A</v>
      </c>
      <c r="AR918" t="e">
        <f>VLOOKUP(A918,[1]Sheet1!$C$4:$H$51,1,0)</f>
        <v>#N/A</v>
      </c>
    </row>
    <row r="919" spans="1:44" x14ac:dyDescent="0.2">
      <c r="A919" s="283">
        <v>124495</v>
      </c>
      <c r="B919" s="283" t="s">
        <v>1429</v>
      </c>
      <c r="C919" s="283" t="s">
        <v>645</v>
      </c>
      <c r="D919" s="283" t="s">
        <v>1430</v>
      </c>
      <c r="E919" s="283" t="s">
        <v>1284</v>
      </c>
      <c r="F919" s="289">
        <v>37452</v>
      </c>
      <c r="G919" s="283" t="s">
        <v>1635</v>
      </c>
      <c r="H919" s="284" t="s">
        <v>344</v>
      </c>
      <c r="I919" t="s">
        <v>428</v>
      </c>
      <c r="K919" s="282" t="s">
        <v>326</v>
      </c>
      <c r="L919" s="283">
        <v>2020</v>
      </c>
      <c r="M919" s="284" t="s">
        <v>327</v>
      </c>
      <c r="N919" t="s">
        <v>338</v>
      </c>
      <c r="O919"/>
      <c r="S919" s="286"/>
      <c r="T919" s="276"/>
      <c r="U919" s="276"/>
      <c r="V919" s="287"/>
      <c r="AI919">
        <v>0</v>
      </c>
      <c r="AP919">
        <v>0</v>
      </c>
      <c r="AQ919" t="e">
        <f>VLOOKUP(A919,[1]Sheet1!$C$4:$G$51,1,0)</f>
        <v>#N/A</v>
      </c>
      <c r="AR919" t="e">
        <f>VLOOKUP(A919,[1]Sheet1!$C$4:$H$51,1,0)</f>
        <v>#N/A</v>
      </c>
    </row>
    <row r="920" spans="1:44" x14ac:dyDescent="0.2">
      <c r="A920" s="283">
        <v>124498</v>
      </c>
      <c r="B920" s="283" t="s">
        <v>1431</v>
      </c>
      <c r="C920" s="283" t="s">
        <v>1088</v>
      </c>
      <c r="D920" s="283" t="s">
        <v>266</v>
      </c>
      <c r="E920" s="283" t="s">
        <v>1284</v>
      </c>
      <c r="F920" s="289">
        <v>32874</v>
      </c>
      <c r="G920" s="283" t="s">
        <v>1615</v>
      </c>
      <c r="H920" s="284" t="s">
        <v>344</v>
      </c>
      <c r="I920" t="s">
        <v>428</v>
      </c>
      <c r="K920" s="282" t="s">
        <v>326</v>
      </c>
      <c r="L920" s="283">
        <v>2007</v>
      </c>
      <c r="M920" s="284" t="s">
        <v>340</v>
      </c>
      <c r="N920" t="s">
        <v>340</v>
      </c>
      <c r="O920"/>
      <c r="S920" s="286"/>
      <c r="T920" s="276"/>
      <c r="U920" s="276"/>
      <c r="V920" s="287"/>
      <c r="AI920">
        <v>0</v>
      </c>
      <c r="AP920">
        <v>0</v>
      </c>
      <c r="AQ920" t="e">
        <f>VLOOKUP(A920,[1]Sheet1!$C$4:$G$51,1,0)</f>
        <v>#N/A</v>
      </c>
      <c r="AR920" t="e">
        <f>VLOOKUP(A920,[1]Sheet1!$C$4:$H$51,1,0)</f>
        <v>#N/A</v>
      </c>
    </row>
    <row r="921" spans="1:44" x14ac:dyDescent="0.2">
      <c r="A921" s="283">
        <v>124500</v>
      </c>
      <c r="B921" s="283" t="s">
        <v>1432</v>
      </c>
      <c r="C921" s="283" t="s">
        <v>68</v>
      </c>
      <c r="D921" s="283" t="s">
        <v>1433</v>
      </c>
      <c r="E921" s="283"/>
      <c r="F921" s="283"/>
      <c r="G921" s="283"/>
      <c r="H921" s="284"/>
      <c r="I921" t="s">
        <v>428</v>
      </c>
      <c r="K921" s="282"/>
      <c r="L921" s="283"/>
      <c r="M921" s="284"/>
      <c r="O921"/>
      <c r="S921" s="286"/>
      <c r="T921" s="276"/>
      <c r="U921" s="276"/>
      <c r="V921" s="287"/>
      <c r="AI921">
        <v>0</v>
      </c>
      <c r="AO921" t="s">
        <v>1712</v>
      </c>
      <c r="AP921">
        <v>0</v>
      </c>
      <c r="AQ921" t="e">
        <f>VLOOKUP(A921,[1]Sheet1!$C$4:$G$51,1,0)</f>
        <v>#N/A</v>
      </c>
      <c r="AR921" t="e">
        <f>VLOOKUP(A921,[1]Sheet1!$C$4:$H$51,1,0)</f>
        <v>#N/A</v>
      </c>
    </row>
    <row r="922" spans="1:44" x14ac:dyDescent="0.2">
      <c r="A922" s="283">
        <v>124503</v>
      </c>
      <c r="B922" s="283" t="s">
        <v>1436</v>
      </c>
      <c r="C922" s="283" t="s">
        <v>102</v>
      </c>
      <c r="D922" s="283" t="s">
        <v>408</v>
      </c>
      <c r="E922" s="283" t="s">
        <v>1284</v>
      </c>
      <c r="F922" s="289">
        <v>34792</v>
      </c>
      <c r="G922" s="283" t="s">
        <v>325</v>
      </c>
      <c r="H922" s="284" t="s">
        <v>344</v>
      </c>
      <c r="I922" t="s">
        <v>428</v>
      </c>
      <c r="K922" s="282" t="s">
        <v>1567</v>
      </c>
      <c r="L922" s="283">
        <v>2020</v>
      </c>
      <c r="M922" s="284" t="s">
        <v>325</v>
      </c>
      <c r="N922" t="s">
        <v>327</v>
      </c>
      <c r="O922"/>
      <c r="S922" s="286"/>
      <c r="T922" s="276"/>
      <c r="U922" s="276"/>
      <c r="V922" s="287"/>
      <c r="AI922">
        <v>0</v>
      </c>
      <c r="AP922">
        <v>0</v>
      </c>
      <c r="AQ922" t="e">
        <f>VLOOKUP(A922,[1]Sheet1!$C$4:$G$51,1,0)</f>
        <v>#N/A</v>
      </c>
      <c r="AR922" t="e">
        <f>VLOOKUP(A922,[1]Sheet1!$C$4:$H$51,1,0)</f>
        <v>#N/A</v>
      </c>
    </row>
    <row r="923" spans="1:44" x14ac:dyDescent="0.2">
      <c r="A923" s="283">
        <v>124505</v>
      </c>
      <c r="B923" s="283" t="s">
        <v>1437</v>
      </c>
      <c r="C923" s="283" t="s">
        <v>81</v>
      </c>
      <c r="D923" s="283" t="s">
        <v>219</v>
      </c>
      <c r="E923" s="283" t="s">
        <v>343</v>
      </c>
      <c r="F923" s="289">
        <v>32968</v>
      </c>
      <c r="G923" s="283" t="s">
        <v>1578</v>
      </c>
      <c r="H923" s="284" t="s">
        <v>344</v>
      </c>
      <c r="I923" t="s">
        <v>428</v>
      </c>
      <c r="K923" s="282" t="s">
        <v>345</v>
      </c>
      <c r="L923" s="283">
        <v>2008</v>
      </c>
      <c r="M923" s="284" t="s">
        <v>327</v>
      </c>
      <c r="N923" t="s">
        <v>327</v>
      </c>
      <c r="O923"/>
      <c r="S923" s="286"/>
      <c r="T923" s="276"/>
      <c r="U923" s="276"/>
      <c r="V923" s="287"/>
      <c r="AI923">
        <v>0</v>
      </c>
      <c r="AP923">
        <v>0</v>
      </c>
      <c r="AQ923" t="e">
        <f>VLOOKUP(A923,[1]Sheet1!$C$4:$G$51,1,0)</f>
        <v>#N/A</v>
      </c>
      <c r="AR923" t="e">
        <f>VLOOKUP(A923,[1]Sheet1!$C$4:$H$51,1,0)</f>
        <v>#N/A</v>
      </c>
    </row>
    <row r="924" spans="1:44" x14ac:dyDescent="0.2">
      <c r="A924" s="283">
        <v>124507</v>
      </c>
      <c r="B924" s="283" t="s">
        <v>1438</v>
      </c>
      <c r="C924" s="283" t="s">
        <v>458</v>
      </c>
      <c r="D924" s="283" t="s">
        <v>257</v>
      </c>
      <c r="E924" s="283" t="s">
        <v>342</v>
      </c>
      <c r="F924" s="289">
        <v>33284</v>
      </c>
      <c r="G924" s="283" t="s">
        <v>1676</v>
      </c>
      <c r="H924" s="284" t="s">
        <v>344</v>
      </c>
      <c r="I924" t="s">
        <v>431</v>
      </c>
      <c r="K924" s="282" t="s">
        <v>345</v>
      </c>
      <c r="L924" s="283">
        <v>2009</v>
      </c>
      <c r="M924" s="284" t="s">
        <v>340</v>
      </c>
      <c r="N924" t="s">
        <v>340</v>
      </c>
      <c r="O924"/>
      <c r="S924" s="286"/>
      <c r="T924" s="276"/>
      <c r="U924" s="276"/>
      <c r="V924" s="287"/>
      <c r="AI924">
        <v>0</v>
      </c>
      <c r="AP924">
        <v>0</v>
      </c>
      <c r="AQ924" t="e">
        <f>VLOOKUP(A924,[1]Sheet1!$C$4:$G$51,1,0)</f>
        <v>#N/A</v>
      </c>
      <c r="AR924" t="e">
        <f>VLOOKUP(A924,[1]Sheet1!$C$4:$H$51,1,0)</f>
        <v>#N/A</v>
      </c>
    </row>
    <row r="925" spans="1:44" x14ac:dyDescent="0.2">
      <c r="A925" s="283">
        <v>124510</v>
      </c>
      <c r="B925" s="283" t="s">
        <v>1441</v>
      </c>
      <c r="C925" s="283" t="s">
        <v>1442</v>
      </c>
      <c r="D925" s="283" t="s">
        <v>1443</v>
      </c>
      <c r="E925" s="283" t="s">
        <v>342</v>
      </c>
      <c r="F925" s="289">
        <v>37622</v>
      </c>
      <c r="G925" s="283" t="s">
        <v>325</v>
      </c>
      <c r="H925" s="284" t="s">
        <v>344</v>
      </c>
      <c r="I925" t="s">
        <v>428</v>
      </c>
      <c r="K925" s="282" t="s">
        <v>326</v>
      </c>
      <c r="L925" s="283">
        <v>2020</v>
      </c>
      <c r="M925" s="284" t="s">
        <v>325</v>
      </c>
      <c r="O925"/>
      <c r="S925" s="286"/>
      <c r="T925" s="276"/>
      <c r="U925" s="276"/>
      <c r="V925" s="287"/>
      <c r="AI925">
        <v>0</v>
      </c>
      <c r="AO925" t="s">
        <v>1712</v>
      </c>
      <c r="AP925">
        <v>0</v>
      </c>
      <c r="AQ925" t="e">
        <f>VLOOKUP(A925,[1]Sheet1!$C$4:$G$51,1,0)</f>
        <v>#N/A</v>
      </c>
      <c r="AR925" t="e">
        <f>VLOOKUP(A925,[1]Sheet1!$C$4:$H$51,1,0)</f>
        <v>#N/A</v>
      </c>
    </row>
    <row r="926" spans="1:44" x14ac:dyDescent="0.2">
      <c r="A926" s="283">
        <v>124511</v>
      </c>
      <c r="B926" s="283" t="s">
        <v>1444</v>
      </c>
      <c r="C926" s="283" t="s">
        <v>69</v>
      </c>
      <c r="D926" s="283" t="s">
        <v>1823</v>
      </c>
      <c r="E926" s="283" t="s">
        <v>342</v>
      </c>
      <c r="F926" s="289">
        <v>37684</v>
      </c>
      <c r="G926" s="283" t="s">
        <v>1629</v>
      </c>
      <c r="H926" s="284" t="s">
        <v>344</v>
      </c>
      <c r="I926" t="s">
        <v>428</v>
      </c>
      <c r="K926" s="282" t="s">
        <v>326</v>
      </c>
      <c r="L926" s="283">
        <v>2020</v>
      </c>
      <c r="M926" s="284" t="s">
        <v>338</v>
      </c>
      <c r="N926" t="s">
        <v>338</v>
      </c>
      <c r="O926"/>
      <c r="S926" s="286"/>
      <c r="T926" s="276"/>
      <c r="U926" s="276"/>
      <c r="V926" s="287"/>
      <c r="AI926">
        <v>0</v>
      </c>
      <c r="AP926">
        <v>0</v>
      </c>
      <c r="AQ926" t="e">
        <f>VLOOKUP(A926,[1]Sheet1!$C$4:$G$51,1,0)</f>
        <v>#N/A</v>
      </c>
      <c r="AR926" t="e">
        <f>VLOOKUP(A926,[1]Sheet1!$C$4:$H$51,1,0)</f>
        <v>#N/A</v>
      </c>
    </row>
    <row r="927" spans="1:44" x14ac:dyDescent="0.2">
      <c r="A927" s="283">
        <v>124515</v>
      </c>
      <c r="B927" s="283" t="s">
        <v>1446</v>
      </c>
      <c r="C927" s="283" t="s">
        <v>85</v>
      </c>
      <c r="D927" s="283" t="s">
        <v>218</v>
      </c>
      <c r="E927" s="283" t="s">
        <v>342</v>
      </c>
      <c r="F927" s="289">
        <v>37023</v>
      </c>
      <c r="G927" s="283" t="s">
        <v>325</v>
      </c>
      <c r="H927" s="284" t="s">
        <v>344</v>
      </c>
      <c r="I927" t="s">
        <v>428</v>
      </c>
      <c r="K927" s="282" t="s">
        <v>326</v>
      </c>
      <c r="L927" s="283">
        <v>2020</v>
      </c>
      <c r="M927" s="284" t="s">
        <v>325</v>
      </c>
      <c r="N927" t="s">
        <v>325</v>
      </c>
      <c r="O927"/>
      <c r="S927" s="286"/>
      <c r="T927" s="276"/>
      <c r="U927" s="276"/>
      <c r="V927" s="287"/>
      <c r="AI927">
        <v>0</v>
      </c>
      <c r="AP927">
        <v>0</v>
      </c>
      <c r="AQ927" t="e">
        <f>VLOOKUP(A927,[1]Sheet1!$C$4:$G$51,1,0)</f>
        <v>#N/A</v>
      </c>
      <c r="AR927" t="e">
        <f>VLOOKUP(A927,[1]Sheet1!$C$4:$H$51,1,0)</f>
        <v>#N/A</v>
      </c>
    </row>
    <row r="928" spans="1:44" x14ac:dyDescent="0.2">
      <c r="A928" s="283">
        <v>124516</v>
      </c>
      <c r="B928" s="283" t="s">
        <v>1447</v>
      </c>
      <c r="C928" s="283" t="s">
        <v>117</v>
      </c>
      <c r="D928" s="283" t="s">
        <v>227</v>
      </c>
      <c r="E928" s="283" t="s">
        <v>342</v>
      </c>
      <c r="F928" s="289">
        <v>31436</v>
      </c>
      <c r="G928" s="283" t="s">
        <v>325</v>
      </c>
      <c r="H928" s="284" t="s">
        <v>344</v>
      </c>
      <c r="I928" t="s">
        <v>428</v>
      </c>
      <c r="K928" s="282" t="s">
        <v>326</v>
      </c>
      <c r="L928" s="283">
        <v>2003</v>
      </c>
      <c r="M928" s="284" t="s">
        <v>325</v>
      </c>
      <c r="N928" t="s">
        <v>325</v>
      </c>
      <c r="O928"/>
      <c r="S928" s="286"/>
      <c r="T928" s="276"/>
      <c r="U928" s="276"/>
      <c r="V928" s="287"/>
      <c r="AI928">
        <v>0</v>
      </c>
      <c r="AP928">
        <v>0</v>
      </c>
      <c r="AQ928" t="e">
        <f>VLOOKUP(A928,[1]Sheet1!$C$4:$G$51,1,0)</f>
        <v>#N/A</v>
      </c>
      <c r="AR928" t="e">
        <f>VLOOKUP(A928,[1]Sheet1!$C$4:$H$51,1,0)</f>
        <v>#N/A</v>
      </c>
    </row>
    <row r="929" spans="1:44" x14ac:dyDescent="0.2">
      <c r="A929" s="283">
        <v>124520</v>
      </c>
      <c r="B929" s="283" t="s">
        <v>1448</v>
      </c>
      <c r="C929" s="283" t="s">
        <v>61</v>
      </c>
      <c r="D929" s="283" t="s">
        <v>538</v>
      </c>
      <c r="E929" s="283" t="s">
        <v>1284</v>
      </c>
      <c r="F929" s="289">
        <v>27851</v>
      </c>
      <c r="G929" s="283" t="s">
        <v>325</v>
      </c>
      <c r="H929" s="284" t="s">
        <v>344</v>
      </c>
      <c r="I929" t="s">
        <v>431</v>
      </c>
      <c r="K929" s="282" t="s">
        <v>1567</v>
      </c>
      <c r="L929" s="283">
        <v>1999</v>
      </c>
      <c r="M929" s="284" t="s">
        <v>325</v>
      </c>
      <c r="O929"/>
      <c r="S929" s="286"/>
      <c r="T929" s="276"/>
      <c r="U929" s="276"/>
      <c r="V929" s="287"/>
      <c r="AI929">
        <v>0</v>
      </c>
      <c r="AP929">
        <v>0</v>
      </c>
      <c r="AQ929" t="e">
        <f>VLOOKUP(A929,[1]Sheet1!$C$4:$G$51,1,0)</f>
        <v>#N/A</v>
      </c>
      <c r="AR929" t="e">
        <f>VLOOKUP(A929,[1]Sheet1!$C$4:$H$51,1,0)</f>
        <v>#N/A</v>
      </c>
    </row>
    <row r="930" spans="1:44" x14ac:dyDescent="0.2">
      <c r="A930" s="283">
        <v>124523</v>
      </c>
      <c r="B930" s="283" t="s">
        <v>1204</v>
      </c>
      <c r="C930" s="283" t="s">
        <v>69</v>
      </c>
      <c r="D930" s="283" t="s">
        <v>408</v>
      </c>
      <c r="E930" s="283" t="s">
        <v>1284</v>
      </c>
      <c r="F930" s="289">
        <v>34354</v>
      </c>
      <c r="G930" s="283" t="s">
        <v>325</v>
      </c>
      <c r="H930" s="284" t="s">
        <v>344</v>
      </c>
      <c r="I930" t="s">
        <v>428</v>
      </c>
      <c r="K930" s="282" t="s">
        <v>1567</v>
      </c>
      <c r="L930" s="283">
        <v>2010</v>
      </c>
      <c r="M930" s="284" t="s">
        <v>325</v>
      </c>
      <c r="N930" t="s">
        <v>333</v>
      </c>
      <c r="O930"/>
      <c r="S930" s="286"/>
      <c r="T930" s="276"/>
      <c r="U930" s="276"/>
      <c r="V930" s="287"/>
      <c r="AI930">
        <v>0</v>
      </c>
      <c r="AP930">
        <v>0</v>
      </c>
      <c r="AQ930" t="e">
        <f>VLOOKUP(A930,[1]Sheet1!$C$4:$G$51,1,0)</f>
        <v>#N/A</v>
      </c>
      <c r="AR930" t="e">
        <f>VLOOKUP(A930,[1]Sheet1!$C$4:$H$51,1,0)</f>
        <v>#N/A</v>
      </c>
    </row>
    <row r="931" spans="1:44" x14ac:dyDescent="0.2">
      <c r="A931" s="283">
        <v>124524</v>
      </c>
      <c r="B931" s="283" t="s">
        <v>1450</v>
      </c>
      <c r="C931" s="283" t="s">
        <v>634</v>
      </c>
      <c r="D931" s="283" t="s">
        <v>1451</v>
      </c>
      <c r="E931" s="283" t="s">
        <v>343</v>
      </c>
      <c r="F931" s="289">
        <v>37577</v>
      </c>
      <c r="G931" s="283" t="s">
        <v>325</v>
      </c>
      <c r="H931" s="284" t="s">
        <v>344</v>
      </c>
      <c r="I931" t="s">
        <v>428</v>
      </c>
      <c r="K931" s="282" t="s">
        <v>345</v>
      </c>
      <c r="L931" s="283">
        <v>0</v>
      </c>
      <c r="M931" s="284" t="s">
        <v>325</v>
      </c>
      <c r="O931"/>
      <c r="S931" s="286"/>
      <c r="T931" s="276"/>
      <c r="U931" s="276"/>
      <c r="V931" s="287"/>
      <c r="AI931">
        <v>0</v>
      </c>
      <c r="AP931">
        <v>0</v>
      </c>
      <c r="AQ931" t="e">
        <f>VLOOKUP(A931,[1]Sheet1!$C$4:$G$51,1,0)</f>
        <v>#N/A</v>
      </c>
      <c r="AR931" t="e">
        <f>VLOOKUP(A931,[1]Sheet1!$C$4:$H$51,1,0)</f>
        <v>#N/A</v>
      </c>
    </row>
    <row r="932" spans="1:44" x14ac:dyDescent="0.2">
      <c r="A932" s="283">
        <v>124526</v>
      </c>
      <c r="B932" s="283" t="s">
        <v>1452</v>
      </c>
      <c r="C932" s="283" t="s">
        <v>66</v>
      </c>
      <c r="D932" s="283" t="s">
        <v>210</v>
      </c>
      <c r="E932" s="283" t="s">
        <v>342</v>
      </c>
      <c r="F932" s="289">
        <v>33978</v>
      </c>
      <c r="G932" s="283" t="s">
        <v>325</v>
      </c>
      <c r="H932" s="284" t="s">
        <v>344</v>
      </c>
      <c r="I932" t="s">
        <v>428</v>
      </c>
      <c r="K932" s="282" t="s">
        <v>345</v>
      </c>
      <c r="L932" s="283">
        <v>2013</v>
      </c>
      <c r="M932" s="284" t="s">
        <v>325</v>
      </c>
      <c r="N932" t="s">
        <v>330</v>
      </c>
      <c r="O932"/>
      <c r="S932" s="286"/>
      <c r="T932" s="276"/>
      <c r="U932" s="276"/>
      <c r="V932" s="287"/>
      <c r="AI932">
        <v>0</v>
      </c>
      <c r="AP932">
        <v>0</v>
      </c>
      <c r="AQ932" t="e">
        <f>VLOOKUP(A932,[1]Sheet1!$C$4:$G$51,1,0)</f>
        <v>#N/A</v>
      </c>
      <c r="AR932" t="e">
        <f>VLOOKUP(A932,[1]Sheet1!$C$4:$H$51,1,0)</f>
        <v>#N/A</v>
      </c>
    </row>
    <row r="933" spans="1:44" x14ac:dyDescent="0.2">
      <c r="A933" s="283">
        <v>124529</v>
      </c>
      <c r="B933" s="283" t="s">
        <v>722</v>
      </c>
      <c r="C933" s="283" t="s">
        <v>127</v>
      </c>
      <c r="D933" s="283" t="s">
        <v>887</v>
      </c>
      <c r="E933" s="283" t="s">
        <v>342</v>
      </c>
      <c r="F933" s="289">
        <v>33606</v>
      </c>
      <c r="G933" s="283" t="s">
        <v>1664</v>
      </c>
      <c r="H933" s="284" t="s">
        <v>344</v>
      </c>
      <c r="I933" t="s">
        <v>428</v>
      </c>
      <c r="K933" s="282" t="s">
        <v>326</v>
      </c>
      <c r="L933" s="283">
        <v>2009</v>
      </c>
      <c r="M933" s="284" t="s">
        <v>337</v>
      </c>
      <c r="N933" t="s">
        <v>337</v>
      </c>
      <c r="O933"/>
      <c r="S933" s="286"/>
      <c r="T933" s="276"/>
      <c r="U933" s="276"/>
      <c r="V933" s="287"/>
      <c r="AI933">
        <v>0</v>
      </c>
      <c r="AP933">
        <v>0</v>
      </c>
      <c r="AQ933" t="e">
        <f>VLOOKUP(A933,[1]Sheet1!$C$4:$G$51,1,0)</f>
        <v>#N/A</v>
      </c>
      <c r="AR933" t="e">
        <f>VLOOKUP(A933,[1]Sheet1!$C$4:$H$51,1,0)</f>
        <v>#N/A</v>
      </c>
    </row>
    <row r="934" spans="1:44" x14ac:dyDescent="0.2">
      <c r="A934" s="283">
        <v>124536</v>
      </c>
      <c r="B934" s="283" t="s">
        <v>1453</v>
      </c>
      <c r="C934" s="283" t="s">
        <v>62</v>
      </c>
      <c r="D934" s="283" t="s">
        <v>202</v>
      </c>
      <c r="E934" s="283" t="s">
        <v>343</v>
      </c>
      <c r="F934" s="288">
        <v>0</v>
      </c>
      <c r="G934" s="283" t="s">
        <v>325</v>
      </c>
      <c r="H934" s="284" t="s">
        <v>344</v>
      </c>
      <c r="I934" t="s">
        <v>428</v>
      </c>
      <c r="K934" s="282" t="s">
        <v>345</v>
      </c>
      <c r="L934" s="283">
        <v>0</v>
      </c>
      <c r="M934" s="284" t="s">
        <v>325</v>
      </c>
      <c r="O934"/>
      <c r="S934" s="286"/>
      <c r="T934" s="276"/>
      <c r="U934" s="276"/>
      <c r="V934" s="287"/>
      <c r="AI934">
        <v>0</v>
      </c>
      <c r="AP934">
        <v>0</v>
      </c>
      <c r="AQ934" t="e">
        <f>VLOOKUP(A934,[1]Sheet1!$C$4:$G$51,1,0)</f>
        <v>#N/A</v>
      </c>
      <c r="AR934" t="e">
        <f>VLOOKUP(A934,[1]Sheet1!$C$4:$H$51,1,0)</f>
        <v>#N/A</v>
      </c>
    </row>
    <row r="935" spans="1:44" x14ac:dyDescent="0.2">
      <c r="A935" s="283">
        <v>124538</v>
      </c>
      <c r="B935" s="283" t="s">
        <v>1456</v>
      </c>
      <c r="C935" s="283" t="s">
        <v>83</v>
      </c>
      <c r="D935" s="283" t="s">
        <v>464</v>
      </c>
      <c r="E935" s="283" t="s">
        <v>343</v>
      </c>
      <c r="F935" s="289">
        <v>35065</v>
      </c>
      <c r="G935" s="283" t="s">
        <v>1693</v>
      </c>
      <c r="H935" s="284" t="s">
        <v>344</v>
      </c>
      <c r="I935" t="s">
        <v>428</v>
      </c>
      <c r="K935" s="282" t="s">
        <v>326</v>
      </c>
      <c r="L935" s="283">
        <v>2013</v>
      </c>
      <c r="M935" s="284" t="s">
        <v>327</v>
      </c>
      <c r="N935" t="s">
        <v>327</v>
      </c>
      <c r="O935"/>
      <c r="S935" s="286"/>
      <c r="T935" s="276"/>
      <c r="U935" s="276"/>
      <c r="V935" s="287"/>
      <c r="AI935">
        <v>0</v>
      </c>
      <c r="AP935">
        <v>0</v>
      </c>
      <c r="AQ935" t="e">
        <f>VLOOKUP(A935,[1]Sheet1!$C$4:$G$51,1,0)</f>
        <v>#N/A</v>
      </c>
      <c r="AR935" t="e">
        <f>VLOOKUP(A935,[1]Sheet1!$C$4:$H$51,1,0)</f>
        <v>#N/A</v>
      </c>
    </row>
    <row r="936" spans="1:44" x14ac:dyDescent="0.2">
      <c r="A936" s="283">
        <v>124539</v>
      </c>
      <c r="B936" s="283" t="s">
        <v>1457</v>
      </c>
      <c r="C936" s="283" t="s">
        <v>1340</v>
      </c>
      <c r="D936" s="283" t="s">
        <v>247</v>
      </c>
      <c r="E936" s="283" t="s">
        <v>343</v>
      </c>
      <c r="F936" s="289">
        <v>33239</v>
      </c>
      <c r="G936" s="283" t="s">
        <v>325</v>
      </c>
      <c r="H936" s="284" t="s">
        <v>344</v>
      </c>
      <c r="I936" t="s">
        <v>428</v>
      </c>
      <c r="K936" s="282" t="s">
        <v>326</v>
      </c>
      <c r="L936" s="283">
        <v>2008</v>
      </c>
      <c r="M936" s="284" t="s">
        <v>325</v>
      </c>
      <c r="N936" t="s">
        <v>325</v>
      </c>
      <c r="O936"/>
      <c r="S936" s="286"/>
      <c r="T936" s="276"/>
      <c r="U936" s="276"/>
      <c r="V936" s="287"/>
      <c r="AI936">
        <v>0</v>
      </c>
      <c r="AP936">
        <v>0</v>
      </c>
      <c r="AQ936" t="e">
        <f>VLOOKUP(A936,[1]Sheet1!$C$4:$G$51,1,0)</f>
        <v>#N/A</v>
      </c>
      <c r="AR936" t="e">
        <f>VLOOKUP(A936,[1]Sheet1!$C$4:$H$51,1,0)</f>
        <v>#N/A</v>
      </c>
    </row>
    <row r="937" spans="1:44" x14ac:dyDescent="0.2">
      <c r="A937" s="283">
        <v>124541</v>
      </c>
      <c r="B937" s="283" t="s">
        <v>1458</v>
      </c>
      <c r="C937" s="283" t="s">
        <v>1459</v>
      </c>
      <c r="D937" s="283" t="s">
        <v>1460</v>
      </c>
      <c r="E937" s="283" t="s">
        <v>343</v>
      </c>
      <c r="F937" s="288">
        <v>0</v>
      </c>
      <c r="G937" s="283" t="s">
        <v>325</v>
      </c>
      <c r="H937" s="284" t="s">
        <v>344</v>
      </c>
      <c r="I937" t="s">
        <v>428</v>
      </c>
      <c r="K937" s="282" t="s">
        <v>345</v>
      </c>
      <c r="L937" s="283">
        <v>0</v>
      </c>
      <c r="M937" s="284" t="s">
        <v>325</v>
      </c>
      <c r="O937"/>
      <c r="S937" s="286"/>
      <c r="T937" s="276"/>
      <c r="U937" s="276"/>
      <c r="V937" s="287"/>
      <c r="AI937">
        <v>0</v>
      </c>
      <c r="AP937">
        <v>0</v>
      </c>
      <c r="AQ937" t="e">
        <f>VLOOKUP(A937,[1]Sheet1!$C$4:$G$51,1,0)</f>
        <v>#N/A</v>
      </c>
      <c r="AR937" t="e">
        <f>VLOOKUP(A937,[1]Sheet1!$C$4:$H$51,1,0)</f>
        <v>#N/A</v>
      </c>
    </row>
    <row r="938" spans="1:44" x14ac:dyDescent="0.2">
      <c r="A938" s="283">
        <v>124545</v>
      </c>
      <c r="B938" s="283" t="s">
        <v>1461</v>
      </c>
      <c r="C938" s="283" t="s">
        <v>97</v>
      </c>
      <c r="D938" s="283" t="s">
        <v>1745</v>
      </c>
      <c r="E938" s="283" t="s">
        <v>343</v>
      </c>
      <c r="F938" s="289">
        <v>36640</v>
      </c>
      <c r="G938" s="283" t="s">
        <v>1694</v>
      </c>
      <c r="H938" s="284" t="s">
        <v>344</v>
      </c>
      <c r="I938" t="s">
        <v>428</v>
      </c>
      <c r="K938" s="282" t="s">
        <v>326</v>
      </c>
      <c r="L938" s="283">
        <v>2018</v>
      </c>
      <c r="M938" s="284" t="s">
        <v>327</v>
      </c>
      <c r="N938" t="s">
        <v>337</v>
      </c>
      <c r="O938"/>
      <c r="S938" s="286"/>
      <c r="T938" s="276"/>
      <c r="U938" s="276"/>
      <c r="V938" s="287"/>
      <c r="AI938">
        <v>0</v>
      </c>
      <c r="AP938">
        <v>0</v>
      </c>
      <c r="AQ938" t="e">
        <f>VLOOKUP(A938,[1]Sheet1!$C$4:$G$51,1,0)</f>
        <v>#N/A</v>
      </c>
      <c r="AR938" t="e">
        <f>VLOOKUP(A938,[1]Sheet1!$C$4:$H$51,1,0)</f>
        <v>#N/A</v>
      </c>
    </row>
    <row r="939" spans="1:44" x14ac:dyDescent="0.2">
      <c r="A939" s="283">
        <v>124546</v>
      </c>
      <c r="B939" s="283" t="s">
        <v>1462</v>
      </c>
      <c r="C939" s="283" t="s">
        <v>149</v>
      </c>
      <c r="D939" s="283" t="s">
        <v>301</v>
      </c>
      <c r="E939" s="283" t="s">
        <v>342</v>
      </c>
      <c r="F939" s="288">
        <v>0</v>
      </c>
      <c r="G939" s="283" t="s">
        <v>147</v>
      </c>
      <c r="H939" s="284" t="s">
        <v>344</v>
      </c>
      <c r="I939" t="s">
        <v>428</v>
      </c>
      <c r="K939" s="282" t="s">
        <v>326</v>
      </c>
      <c r="L939" s="283">
        <v>2020</v>
      </c>
      <c r="M939" s="284" t="s">
        <v>336</v>
      </c>
      <c r="N939" t="s">
        <v>336</v>
      </c>
      <c r="O939"/>
      <c r="S939" s="286"/>
      <c r="T939" s="276"/>
      <c r="U939" s="276"/>
      <c r="V939" s="287"/>
      <c r="AI939">
        <v>0</v>
      </c>
      <c r="AP939">
        <v>0</v>
      </c>
      <c r="AQ939" t="e">
        <f>VLOOKUP(A939,[1]Sheet1!$C$4:$G$51,1,0)</f>
        <v>#N/A</v>
      </c>
      <c r="AR939" t="e">
        <f>VLOOKUP(A939,[1]Sheet1!$C$4:$H$51,1,0)</f>
        <v>#N/A</v>
      </c>
    </row>
    <row r="940" spans="1:44" x14ac:dyDescent="0.2">
      <c r="A940" s="283">
        <v>124552</v>
      </c>
      <c r="B940" s="283" t="s">
        <v>1468</v>
      </c>
      <c r="C940" s="283" t="s">
        <v>510</v>
      </c>
      <c r="D940" s="283" t="s">
        <v>425</v>
      </c>
      <c r="E940" s="283" t="s">
        <v>343</v>
      </c>
      <c r="F940" s="289">
        <v>31450</v>
      </c>
      <c r="G940" s="283" t="s">
        <v>1660</v>
      </c>
      <c r="H940" s="284" t="s">
        <v>344</v>
      </c>
      <c r="I940" t="s">
        <v>431</v>
      </c>
      <c r="K940" s="282" t="s">
        <v>345</v>
      </c>
      <c r="L940" s="283">
        <v>2017</v>
      </c>
      <c r="M940" s="284" t="s">
        <v>327</v>
      </c>
      <c r="N940" t="s">
        <v>327</v>
      </c>
      <c r="O940"/>
      <c r="S940" s="286"/>
      <c r="T940" s="276"/>
      <c r="U940" s="276"/>
      <c r="V940" s="287"/>
      <c r="AI940">
        <v>0</v>
      </c>
      <c r="AP940">
        <v>0</v>
      </c>
      <c r="AQ940" t="e">
        <f>VLOOKUP(A940,[1]Sheet1!$C$4:$G$51,1,0)</f>
        <v>#N/A</v>
      </c>
      <c r="AR940" t="e">
        <f>VLOOKUP(A940,[1]Sheet1!$C$4:$H$51,1,0)</f>
        <v>#N/A</v>
      </c>
    </row>
    <row r="941" spans="1:44" x14ac:dyDescent="0.2">
      <c r="A941" s="283">
        <v>124553</v>
      </c>
      <c r="B941" s="283" t="s">
        <v>1469</v>
      </c>
      <c r="C941" s="283" t="s">
        <v>438</v>
      </c>
      <c r="D941" s="283" t="s">
        <v>266</v>
      </c>
      <c r="E941" s="283" t="s">
        <v>343</v>
      </c>
      <c r="F941" s="289">
        <v>35253</v>
      </c>
      <c r="G941" s="283" t="s">
        <v>1695</v>
      </c>
      <c r="H941" s="284" t="s">
        <v>1696</v>
      </c>
      <c r="I941" t="s">
        <v>428</v>
      </c>
      <c r="K941" s="282" t="s">
        <v>326</v>
      </c>
      <c r="L941" s="283">
        <v>2014</v>
      </c>
      <c r="M941" s="284" t="s">
        <v>1569</v>
      </c>
      <c r="N941" t="s">
        <v>600</v>
      </c>
      <c r="O941"/>
      <c r="S941" s="286"/>
      <c r="T941" s="276"/>
      <c r="U941" s="276"/>
      <c r="V941" s="287"/>
      <c r="AI941">
        <v>0</v>
      </c>
      <c r="AP941">
        <v>0</v>
      </c>
      <c r="AQ941" t="e">
        <f>VLOOKUP(A941,[1]Sheet1!$C$4:$G$51,1,0)</f>
        <v>#N/A</v>
      </c>
      <c r="AR941" t="e">
        <f>VLOOKUP(A941,[1]Sheet1!$C$4:$H$51,1,0)</f>
        <v>#N/A</v>
      </c>
    </row>
    <row r="942" spans="1:44" x14ac:dyDescent="0.2">
      <c r="A942" s="283">
        <v>124556</v>
      </c>
      <c r="B942" s="283" t="s">
        <v>1470</v>
      </c>
      <c r="C942" s="283" t="s">
        <v>105</v>
      </c>
      <c r="D942" s="283" t="s">
        <v>247</v>
      </c>
      <c r="E942" s="283" t="s">
        <v>1284</v>
      </c>
      <c r="F942" s="289">
        <v>37333</v>
      </c>
      <c r="G942" s="283" t="s">
        <v>325</v>
      </c>
      <c r="H942" s="284" t="s">
        <v>344</v>
      </c>
      <c r="I942" t="s">
        <v>428</v>
      </c>
      <c r="K942" s="282" t="s">
        <v>345</v>
      </c>
      <c r="L942" s="283">
        <v>2020</v>
      </c>
      <c r="M942" s="284" t="s">
        <v>325</v>
      </c>
      <c r="O942"/>
      <c r="S942" s="286"/>
      <c r="T942" s="276"/>
      <c r="U942" s="276"/>
      <c r="V942" s="287"/>
      <c r="AI942">
        <v>0</v>
      </c>
      <c r="AP942">
        <v>0</v>
      </c>
      <c r="AQ942" t="e">
        <f>VLOOKUP(A942,[1]Sheet1!$C$4:$G$51,1,0)</f>
        <v>#N/A</v>
      </c>
      <c r="AR942" t="e">
        <f>VLOOKUP(A942,[1]Sheet1!$C$4:$H$51,1,0)</f>
        <v>#N/A</v>
      </c>
    </row>
    <row r="943" spans="1:44" x14ac:dyDescent="0.2">
      <c r="A943" s="283">
        <v>124557</v>
      </c>
      <c r="B943" s="283" t="s">
        <v>1471</v>
      </c>
      <c r="C943" s="283" t="s">
        <v>74</v>
      </c>
      <c r="D943" s="283" t="s">
        <v>273</v>
      </c>
      <c r="E943" s="283" t="s">
        <v>343</v>
      </c>
      <c r="F943" s="289">
        <v>35435</v>
      </c>
      <c r="G943" s="283" t="s">
        <v>1697</v>
      </c>
      <c r="H943" s="284" t="s">
        <v>344</v>
      </c>
      <c r="I943" t="s">
        <v>428</v>
      </c>
      <c r="K943" s="282" t="s">
        <v>345</v>
      </c>
      <c r="L943" s="283">
        <v>2015</v>
      </c>
      <c r="M943" s="284" t="s">
        <v>330</v>
      </c>
      <c r="N943" t="s">
        <v>330</v>
      </c>
      <c r="O943"/>
      <c r="S943" s="286"/>
      <c r="T943" s="276"/>
      <c r="U943" s="276"/>
      <c r="V943" s="287"/>
      <c r="AI943">
        <v>0</v>
      </c>
      <c r="AP943">
        <v>0</v>
      </c>
      <c r="AQ943" t="e">
        <f>VLOOKUP(A943,[1]Sheet1!$C$4:$G$51,1,0)</f>
        <v>#N/A</v>
      </c>
      <c r="AR943" t="e">
        <f>VLOOKUP(A943,[1]Sheet1!$C$4:$H$51,1,0)</f>
        <v>#N/A</v>
      </c>
    </row>
    <row r="944" spans="1:44" x14ac:dyDescent="0.2">
      <c r="A944" s="283">
        <v>124567</v>
      </c>
      <c r="B944" s="283" t="s">
        <v>1473</v>
      </c>
      <c r="C944" s="283" t="s">
        <v>158</v>
      </c>
      <c r="D944" s="283" t="s">
        <v>1746</v>
      </c>
      <c r="E944" s="283" t="s">
        <v>343</v>
      </c>
      <c r="F944" s="289">
        <v>37714</v>
      </c>
      <c r="G944" s="283" t="s">
        <v>325</v>
      </c>
      <c r="H944" s="284" t="s">
        <v>344</v>
      </c>
      <c r="I944" t="s">
        <v>428</v>
      </c>
      <c r="K944" s="282" t="s">
        <v>326</v>
      </c>
      <c r="L944" s="283">
        <v>2021</v>
      </c>
      <c r="M944" s="284" t="s">
        <v>325</v>
      </c>
      <c r="N944" t="s">
        <v>327</v>
      </c>
      <c r="O944"/>
      <c r="S944" s="286"/>
      <c r="T944" s="276"/>
      <c r="U944" s="276"/>
      <c r="V944" s="287"/>
      <c r="AI944">
        <v>0</v>
      </c>
      <c r="AP944">
        <v>0</v>
      </c>
      <c r="AQ944" t="e">
        <f>VLOOKUP(A944,[1]Sheet1!$C$4:$G$51,1,0)</f>
        <v>#N/A</v>
      </c>
      <c r="AR944" t="e">
        <f>VLOOKUP(A944,[1]Sheet1!$C$4:$H$51,1,0)</f>
        <v>#N/A</v>
      </c>
    </row>
    <row r="945" spans="1:44" x14ac:dyDescent="0.2">
      <c r="A945" s="283">
        <v>124569</v>
      </c>
      <c r="B945" s="283" t="s">
        <v>1474</v>
      </c>
      <c r="C945" s="283" t="s">
        <v>122</v>
      </c>
      <c r="D945" s="283" t="s">
        <v>179</v>
      </c>
      <c r="E945" s="283" t="s">
        <v>342</v>
      </c>
      <c r="F945" s="289">
        <v>37185</v>
      </c>
      <c r="G945" s="283" t="s">
        <v>325</v>
      </c>
      <c r="H945" s="284" t="s">
        <v>344</v>
      </c>
      <c r="I945" t="s">
        <v>428</v>
      </c>
      <c r="K945" s="282" t="s">
        <v>326</v>
      </c>
      <c r="L945" s="283">
        <v>2018</v>
      </c>
      <c r="M945" s="284" t="s">
        <v>325</v>
      </c>
      <c r="N945" t="s">
        <v>330</v>
      </c>
      <c r="O945"/>
      <c r="S945" s="286"/>
      <c r="T945" s="276"/>
      <c r="U945" s="276"/>
      <c r="V945" s="287"/>
      <c r="AI945">
        <v>0</v>
      </c>
      <c r="AP945">
        <v>0</v>
      </c>
      <c r="AQ945" t="e">
        <f>VLOOKUP(A945,[1]Sheet1!$C$4:$G$51,1,0)</f>
        <v>#N/A</v>
      </c>
      <c r="AR945" t="e">
        <f>VLOOKUP(A945,[1]Sheet1!$C$4:$H$51,1,0)</f>
        <v>#N/A</v>
      </c>
    </row>
    <row r="946" spans="1:44" x14ac:dyDescent="0.2">
      <c r="A946" s="283">
        <v>124572</v>
      </c>
      <c r="B946" s="283" t="s">
        <v>1475</v>
      </c>
      <c r="C946" s="283" t="s">
        <v>695</v>
      </c>
      <c r="D946" s="283" t="s">
        <v>1371</v>
      </c>
      <c r="E946" s="283" t="s">
        <v>1284</v>
      </c>
      <c r="F946" s="289">
        <v>36538</v>
      </c>
      <c r="G946" s="283" t="s">
        <v>1584</v>
      </c>
      <c r="H946" s="284" t="s">
        <v>344</v>
      </c>
      <c r="I946" t="s">
        <v>431</v>
      </c>
      <c r="K946" s="282" t="s">
        <v>326</v>
      </c>
      <c r="L946" s="283">
        <v>2018</v>
      </c>
      <c r="M946" s="284" t="s">
        <v>325</v>
      </c>
      <c r="N946" t="s">
        <v>327</v>
      </c>
      <c r="O946"/>
      <c r="S946" s="286"/>
      <c r="T946" s="276"/>
      <c r="U946" s="276"/>
      <c r="V946" s="287"/>
      <c r="AI946">
        <v>0</v>
      </c>
      <c r="AP946">
        <v>0</v>
      </c>
      <c r="AQ946" t="e">
        <f>VLOOKUP(A946,[1]Sheet1!$C$4:$G$51,1,0)</f>
        <v>#N/A</v>
      </c>
      <c r="AR946" t="e">
        <f>VLOOKUP(A946,[1]Sheet1!$C$4:$H$51,1,0)</f>
        <v>#N/A</v>
      </c>
    </row>
    <row r="947" spans="1:44" x14ac:dyDescent="0.2">
      <c r="A947" s="283">
        <v>124574</v>
      </c>
      <c r="B947" s="283" t="s">
        <v>1476</v>
      </c>
      <c r="C947" s="283" t="s">
        <v>84</v>
      </c>
      <c r="D947" s="283" t="s">
        <v>1434</v>
      </c>
      <c r="E947" s="283" t="s">
        <v>1284</v>
      </c>
      <c r="F947" s="289">
        <v>36773</v>
      </c>
      <c r="G947" s="283" t="s">
        <v>1698</v>
      </c>
      <c r="H947" s="284" t="s">
        <v>344</v>
      </c>
      <c r="I947" t="s">
        <v>428</v>
      </c>
      <c r="K947" s="282" t="s">
        <v>326</v>
      </c>
      <c r="L947" s="283">
        <v>2018</v>
      </c>
      <c r="M947" s="284" t="s">
        <v>325</v>
      </c>
      <c r="N947" t="s">
        <v>331</v>
      </c>
      <c r="O947"/>
      <c r="S947" s="286"/>
      <c r="T947" s="276"/>
      <c r="U947" s="276"/>
      <c r="V947" s="287"/>
      <c r="AI947">
        <v>0</v>
      </c>
      <c r="AP947">
        <v>0</v>
      </c>
      <c r="AQ947" t="e">
        <f>VLOOKUP(A947,[1]Sheet1!$C$4:$G$51,1,0)</f>
        <v>#N/A</v>
      </c>
      <c r="AR947" t="e">
        <f>VLOOKUP(A947,[1]Sheet1!$C$4:$H$51,1,0)</f>
        <v>#N/A</v>
      </c>
    </row>
    <row r="948" spans="1:44" x14ac:dyDescent="0.2">
      <c r="A948" s="283">
        <v>124577</v>
      </c>
      <c r="B948" s="283" t="s">
        <v>1478</v>
      </c>
      <c r="C948" s="283" t="s">
        <v>101</v>
      </c>
      <c r="D948" s="283" t="s">
        <v>231</v>
      </c>
      <c r="E948" s="283" t="s">
        <v>343</v>
      </c>
      <c r="F948" s="289">
        <v>37394</v>
      </c>
      <c r="G948" s="283" t="s">
        <v>336</v>
      </c>
      <c r="H948" s="284" t="s">
        <v>344</v>
      </c>
      <c r="I948" t="s">
        <v>428</v>
      </c>
      <c r="K948" s="282" t="s">
        <v>326</v>
      </c>
      <c r="L948" s="283">
        <v>2020</v>
      </c>
      <c r="M948" s="284" t="s">
        <v>336</v>
      </c>
      <c r="N948" t="s">
        <v>336</v>
      </c>
      <c r="O948"/>
      <c r="S948" s="286"/>
      <c r="T948" s="276"/>
      <c r="U948" s="276"/>
      <c r="V948" s="287"/>
      <c r="AI948">
        <v>0</v>
      </c>
      <c r="AP948">
        <v>0</v>
      </c>
      <c r="AQ948" t="e">
        <f>VLOOKUP(A948,[1]Sheet1!$C$4:$G$51,1,0)</f>
        <v>#N/A</v>
      </c>
      <c r="AR948" t="e">
        <f>VLOOKUP(A948,[1]Sheet1!$C$4:$H$51,1,0)</f>
        <v>#N/A</v>
      </c>
    </row>
    <row r="949" spans="1:44" x14ac:dyDescent="0.2">
      <c r="A949" s="283">
        <v>124578</v>
      </c>
      <c r="B949" s="283" t="s">
        <v>1479</v>
      </c>
      <c r="C949" s="283" t="s">
        <v>87</v>
      </c>
      <c r="D949" s="283" t="s">
        <v>1747</v>
      </c>
      <c r="E949" s="283" t="s">
        <v>1284</v>
      </c>
      <c r="F949" s="288">
        <v>0</v>
      </c>
      <c r="G949" s="283" t="s">
        <v>325</v>
      </c>
      <c r="H949" s="284" t="s">
        <v>344</v>
      </c>
      <c r="I949" t="s">
        <v>428</v>
      </c>
      <c r="K949" s="282" t="s">
        <v>345</v>
      </c>
      <c r="L949" s="283">
        <v>2009</v>
      </c>
      <c r="M949" s="284" t="s">
        <v>327</v>
      </c>
      <c r="N949" t="s">
        <v>329</v>
      </c>
      <c r="O949"/>
      <c r="S949" s="286"/>
      <c r="T949" s="276"/>
      <c r="U949" s="276"/>
      <c r="V949" s="287"/>
      <c r="AI949">
        <v>0</v>
      </c>
      <c r="AP949">
        <v>0</v>
      </c>
      <c r="AQ949" t="e">
        <f>VLOOKUP(A949,[1]Sheet1!$C$4:$G$51,1,0)</f>
        <v>#N/A</v>
      </c>
      <c r="AR949" t="e">
        <f>VLOOKUP(A949,[1]Sheet1!$C$4:$H$51,1,0)</f>
        <v>#N/A</v>
      </c>
    </row>
    <row r="950" spans="1:44" x14ac:dyDescent="0.2">
      <c r="A950" s="283">
        <v>124582</v>
      </c>
      <c r="B950" s="283" t="s">
        <v>1483</v>
      </c>
      <c r="C950" s="283" t="s">
        <v>173</v>
      </c>
      <c r="D950" s="283" t="s">
        <v>233</v>
      </c>
      <c r="E950" s="283" t="s">
        <v>1284</v>
      </c>
      <c r="F950" s="289">
        <v>36704</v>
      </c>
      <c r="G950" s="283" t="s">
        <v>1699</v>
      </c>
      <c r="H950" s="284" t="s">
        <v>344</v>
      </c>
      <c r="I950" t="s">
        <v>431</v>
      </c>
      <c r="K950" s="282" t="s">
        <v>326</v>
      </c>
      <c r="L950" s="283">
        <v>2018</v>
      </c>
      <c r="M950" s="284" t="s">
        <v>566</v>
      </c>
      <c r="N950" t="s">
        <v>327</v>
      </c>
      <c r="O950"/>
      <c r="S950" s="286"/>
      <c r="T950" s="276"/>
      <c r="U950" s="276"/>
      <c r="V950" s="287"/>
      <c r="AI950">
        <v>0</v>
      </c>
      <c r="AP950">
        <v>0</v>
      </c>
      <c r="AQ950" t="e">
        <f>VLOOKUP(A950,[1]Sheet1!$C$4:$G$51,1,0)</f>
        <v>#N/A</v>
      </c>
      <c r="AR950" t="e">
        <f>VLOOKUP(A950,[1]Sheet1!$C$4:$H$51,1,0)</f>
        <v>#N/A</v>
      </c>
    </row>
    <row r="951" spans="1:44" x14ac:dyDescent="0.2">
      <c r="A951" s="283">
        <v>124584</v>
      </c>
      <c r="B951" s="283" t="s">
        <v>1484</v>
      </c>
      <c r="C951" s="283" t="s">
        <v>102</v>
      </c>
      <c r="D951" s="283" t="s">
        <v>246</v>
      </c>
      <c r="E951" s="283" t="s">
        <v>1284</v>
      </c>
      <c r="F951" s="289">
        <v>30040</v>
      </c>
      <c r="G951" s="283" t="s">
        <v>1619</v>
      </c>
      <c r="H951" s="284" t="s">
        <v>344</v>
      </c>
      <c r="I951" t="s">
        <v>428</v>
      </c>
      <c r="K951" s="282" t="s">
        <v>1567</v>
      </c>
      <c r="L951" s="283">
        <v>2001</v>
      </c>
      <c r="M951" s="284" t="s">
        <v>330</v>
      </c>
      <c r="N951" t="s">
        <v>330</v>
      </c>
      <c r="O951"/>
      <c r="S951" s="286"/>
      <c r="T951" s="276"/>
      <c r="U951" s="276"/>
      <c r="V951" s="287"/>
      <c r="AI951">
        <v>0</v>
      </c>
      <c r="AP951">
        <v>0</v>
      </c>
      <c r="AQ951" t="e">
        <f>VLOOKUP(A951,[1]Sheet1!$C$4:$G$51,1,0)</f>
        <v>#N/A</v>
      </c>
      <c r="AR951" t="e">
        <f>VLOOKUP(A951,[1]Sheet1!$C$4:$H$51,1,0)</f>
        <v>#N/A</v>
      </c>
    </row>
    <row r="952" spans="1:44" x14ac:dyDescent="0.2">
      <c r="A952" s="283">
        <v>124585</v>
      </c>
      <c r="B952" s="283" t="s">
        <v>1485</v>
      </c>
      <c r="C952" s="283" t="s">
        <v>66</v>
      </c>
      <c r="D952" s="283" t="s">
        <v>224</v>
      </c>
      <c r="E952" s="283" t="s">
        <v>343</v>
      </c>
      <c r="F952" s="289">
        <v>38380</v>
      </c>
      <c r="G952" s="283" t="s">
        <v>1582</v>
      </c>
      <c r="H952" s="284" t="s">
        <v>344</v>
      </c>
      <c r="I952" t="s">
        <v>428</v>
      </c>
      <c r="K952" s="282" t="s">
        <v>326</v>
      </c>
      <c r="L952" s="283">
        <v>2021</v>
      </c>
      <c r="M952" s="284" t="s">
        <v>325</v>
      </c>
      <c r="N952" t="s">
        <v>333</v>
      </c>
      <c r="O952"/>
      <c r="S952" s="286"/>
      <c r="T952" s="276"/>
      <c r="U952" s="276"/>
      <c r="V952" s="287"/>
      <c r="AI952">
        <v>0</v>
      </c>
      <c r="AP952">
        <v>0</v>
      </c>
      <c r="AQ952" t="e">
        <f>VLOOKUP(A952,[1]Sheet1!$C$4:$G$51,1,0)</f>
        <v>#N/A</v>
      </c>
      <c r="AR952" t="e">
        <f>VLOOKUP(A952,[1]Sheet1!$C$4:$H$51,1,0)</f>
        <v>#N/A</v>
      </c>
    </row>
    <row r="953" spans="1:44" x14ac:dyDescent="0.2">
      <c r="A953" s="283">
        <v>124586</v>
      </c>
      <c r="B953" s="283" t="s">
        <v>1486</v>
      </c>
      <c r="C953" s="283" t="s">
        <v>144</v>
      </c>
      <c r="D953" s="283" t="s">
        <v>280</v>
      </c>
      <c r="E953" s="283" t="s">
        <v>1284</v>
      </c>
      <c r="F953" s="289">
        <v>32660</v>
      </c>
      <c r="G953" s="283" t="s">
        <v>1700</v>
      </c>
      <c r="H953" s="284" t="s">
        <v>344</v>
      </c>
      <c r="I953" t="s">
        <v>428</v>
      </c>
      <c r="K953" s="282" t="s">
        <v>1567</v>
      </c>
      <c r="L953" s="283">
        <v>2008</v>
      </c>
      <c r="M953" s="284" t="s">
        <v>333</v>
      </c>
      <c r="N953" t="s">
        <v>333</v>
      </c>
      <c r="O953"/>
      <c r="S953" s="286"/>
      <c r="T953" s="276"/>
      <c r="U953" s="276"/>
      <c r="V953" s="287"/>
      <c r="AI953">
        <v>0</v>
      </c>
      <c r="AP953">
        <v>0</v>
      </c>
      <c r="AQ953" t="e">
        <f>VLOOKUP(A953,[1]Sheet1!$C$4:$G$51,1,0)</f>
        <v>#N/A</v>
      </c>
      <c r="AR953" t="e">
        <f>VLOOKUP(A953,[1]Sheet1!$C$4:$H$51,1,0)</f>
        <v>#N/A</v>
      </c>
    </row>
    <row r="954" spans="1:44" x14ac:dyDescent="0.2">
      <c r="A954" s="283">
        <v>124592</v>
      </c>
      <c r="B954" s="283" t="s">
        <v>1487</v>
      </c>
      <c r="C954" s="283" t="s">
        <v>68</v>
      </c>
      <c r="D954" s="283" t="s">
        <v>496</v>
      </c>
      <c r="E954" s="283" t="s">
        <v>343</v>
      </c>
      <c r="F954" s="289">
        <v>36407</v>
      </c>
      <c r="G954" s="283" t="s">
        <v>325</v>
      </c>
      <c r="H954" s="284" t="s">
        <v>344</v>
      </c>
      <c r="I954" t="s">
        <v>428</v>
      </c>
      <c r="K954" s="282" t="s">
        <v>326</v>
      </c>
      <c r="L954" s="283">
        <v>2017</v>
      </c>
      <c r="M954" s="284" t="s">
        <v>325</v>
      </c>
      <c r="N954" t="s">
        <v>334</v>
      </c>
      <c r="O954"/>
      <c r="S954" s="286"/>
      <c r="T954" s="276"/>
      <c r="U954" s="276"/>
      <c r="V954" s="287"/>
      <c r="AI954">
        <v>0</v>
      </c>
      <c r="AP954">
        <v>0</v>
      </c>
      <c r="AQ954" t="e">
        <f>VLOOKUP(A954,[1]Sheet1!$C$4:$G$51,1,0)</f>
        <v>#N/A</v>
      </c>
      <c r="AR954" t="e">
        <f>VLOOKUP(A954,[1]Sheet1!$C$4:$H$51,1,0)</f>
        <v>#N/A</v>
      </c>
    </row>
    <row r="955" spans="1:44" x14ac:dyDescent="0.2">
      <c r="A955" s="283">
        <v>124595</v>
      </c>
      <c r="B955" s="283" t="s">
        <v>1488</v>
      </c>
      <c r="C955" s="283" t="s">
        <v>703</v>
      </c>
      <c r="D955" s="283" t="s">
        <v>1203</v>
      </c>
      <c r="E955" s="283" t="s">
        <v>1284</v>
      </c>
      <c r="F955" s="289">
        <v>37566</v>
      </c>
      <c r="G955" s="283" t="s">
        <v>325</v>
      </c>
      <c r="H955" s="284" t="s">
        <v>344</v>
      </c>
      <c r="I955" t="s">
        <v>428</v>
      </c>
      <c r="K955" s="282" t="s">
        <v>1567</v>
      </c>
      <c r="L955" s="283">
        <v>2019</v>
      </c>
      <c r="M955" s="284" t="s">
        <v>325</v>
      </c>
      <c r="N955" t="s">
        <v>325</v>
      </c>
      <c r="O955"/>
      <c r="S955" s="286"/>
      <c r="T955" s="276"/>
      <c r="U955" s="276"/>
      <c r="V955" s="287"/>
      <c r="AI955">
        <v>0</v>
      </c>
      <c r="AP955">
        <v>0</v>
      </c>
      <c r="AQ955" t="e">
        <f>VLOOKUP(A955,[1]Sheet1!$C$4:$G$51,1,0)</f>
        <v>#N/A</v>
      </c>
      <c r="AR955" t="e">
        <f>VLOOKUP(A955,[1]Sheet1!$C$4:$H$51,1,0)</f>
        <v>#N/A</v>
      </c>
    </row>
    <row r="956" spans="1:44" x14ac:dyDescent="0.2">
      <c r="A956" s="283">
        <v>124597</v>
      </c>
      <c r="B956" s="283" t="s">
        <v>1489</v>
      </c>
      <c r="C956" s="283" t="s">
        <v>92</v>
      </c>
      <c r="D956" s="283" t="s">
        <v>246</v>
      </c>
      <c r="E956" s="283" t="s">
        <v>343</v>
      </c>
      <c r="F956" s="289">
        <v>29871</v>
      </c>
      <c r="G956" s="283" t="s">
        <v>1576</v>
      </c>
      <c r="H956" s="284" t="s">
        <v>344</v>
      </c>
      <c r="I956" t="s">
        <v>428</v>
      </c>
      <c r="K956" s="282" t="s">
        <v>326</v>
      </c>
      <c r="L956" s="283">
        <v>1999</v>
      </c>
      <c r="M956" s="284" t="s">
        <v>1576</v>
      </c>
      <c r="N956" t="s">
        <v>325</v>
      </c>
      <c r="O956"/>
      <c r="S956" s="286"/>
      <c r="T956" s="276"/>
      <c r="U956" s="276"/>
      <c r="V956" s="287"/>
      <c r="AI956">
        <v>0</v>
      </c>
      <c r="AP956">
        <v>0</v>
      </c>
      <c r="AQ956" t="e">
        <f>VLOOKUP(A956,[1]Sheet1!$C$4:$G$51,1,0)</f>
        <v>#N/A</v>
      </c>
      <c r="AR956" t="e">
        <f>VLOOKUP(A956,[1]Sheet1!$C$4:$H$51,1,0)</f>
        <v>#N/A</v>
      </c>
    </row>
    <row r="957" spans="1:44" x14ac:dyDescent="0.2">
      <c r="A957" s="283">
        <v>124599</v>
      </c>
      <c r="B957" s="283" t="s">
        <v>1490</v>
      </c>
      <c r="C957" s="283" t="s">
        <v>172</v>
      </c>
      <c r="D957" s="283" t="s">
        <v>541</v>
      </c>
      <c r="E957" s="283" t="s">
        <v>1284</v>
      </c>
      <c r="F957" s="289">
        <v>37622</v>
      </c>
      <c r="G957" s="283" t="s">
        <v>325</v>
      </c>
      <c r="H957" s="284" t="s">
        <v>344</v>
      </c>
      <c r="I957" t="s">
        <v>428</v>
      </c>
      <c r="K957" s="282" t="s">
        <v>326</v>
      </c>
      <c r="L957" s="283">
        <v>2020</v>
      </c>
      <c r="M957" s="284" t="s">
        <v>325</v>
      </c>
      <c r="N957" t="s">
        <v>325</v>
      </c>
      <c r="O957"/>
      <c r="S957" s="286"/>
      <c r="T957" s="276"/>
      <c r="U957" s="276"/>
      <c r="V957" s="287"/>
      <c r="AI957">
        <v>0</v>
      </c>
      <c r="AP957">
        <v>0</v>
      </c>
      <c r="AQ957" t="e">
        <f>VLOOKUP(A957,[1]Sheet1!$C$4:$G$51,1,0)</f>
        <v>#N/A</v>
      </c>
      <c r="AR957" t="e">
        <f>VLOOKUP(A957,[1]Sheet1!$C$4:$H$51,1,0)</f>
        <v>#N/A</v>
      </c>
    </row>
    <row r="958" spans="1:44" x14ac:dyDescent="0.2">
      <c r="A958" s="283">
        <v>124603</v>
      </c>
      <c r="B958" s="283" t="s">
        <v>1493</v>
      </c>
      <c r="C958" s="283" t="s">
        <v>717</v>
      </c>
      <c r="D958" s="283" t="s">
        <v>706</v>
      </c>
      <c r="E958" s="283" t="s">
        <v>343</v>
      </c>
      <c r="F958" s="289">
        <v>37257</v>
      </c>
      <c r="G958" s="283" t="s">
        <v>325</v>
      </c>
      <c r="H958" s="284" t="s">
        <v>344</v>
      </c>
      <c r="I958" t="s">
        <v>428</v>
      </c>
      <c r="K958" s="282" t="s">
        <v>326</v>
      </c>
      <c r="L958" s="283">
        <v>2019</v>
      </c>
      <c r="M958" s="284" t="s">
        <v>327</v>
      </c>
      <c r="O958"/>
      <c r="S958" s="286"/>
      <c r="T958" s="276"/>
      <c r="U958" s="276"/>
      <c r="V958" s="287"/>
      <c r="AI958">
        <v>0</v>
      </c>
      <c r="AP958">
        <v>0</v>
      </c>
      <c r="AQ958" t="e">
        <f>VLOOKUP(A958,[1]Sheet1!$C$4:$G$51,1,0)</f>
        <v>#N/A</v>
      </c>
      <c r="AR958" t="e">
        <f>VLOOKUP(A958,[1]Sheet1!$C$4:$H$51,1,0)</f>
        <v>#N/A</v>
      </c>
    </row>
    <row r="959" spans="1:44" x14ac:dyDescent="0.2">
      <c r="A959" s="283">
        <v>124609</v>
      </c>
      <c r="B959" s="283" t="s">
        <v>1495</v>
      </c>
      <c r="C959" s="283" t="s">
        <v>60</v>
      </c>
      <c r="D959" s="283" t="s">
        <v>253</v>
      </c>
      <c r="E959" s="283" t="s">
        <v>342</v>
      </c>
      <c r="F959" s="289">
        <v>21563</v>
      </c>
      <c r="G959" s="283" t="s">
        <v>1644</v>
      </c>
      <c r="H959" s="284" t="s">
        <v>344</v>
      </c>
      <c r="I959" t="s">
        <v>428</v>
      </c>
      <c r="K959" s="282" t="s">
        <v>345</v>
      </c>
      <c r="L959" s="283">
        <v>1984</v>
      </c>
      <c r="M959" s="284" t="s">
        <v>329</v>
      </c>
      <c r="N959" t="s">
        <v>337</v>
      </c>
      <c r="O959"/>
      <c r="S959" s="286"/>
      <c r="T959" s="276"/>
      <c r="U959" s="276"/>
      <c r="V959" s="287"/>
      <c r="AI959">
        <v>0</v>
      </c>
      <c r="AP959">
        <v>0</v>
      </c>
      <c r="AQ959" t="e">
        <f>VLOOKUP(A959,[1]Sheet1!$C$4:$G$51,1,0)</f>
        <v>#N/A</v>
      </c>
      <c r="AR959" t="e">
        <f>VLOOKUP(A959,[1]Sheet1!$C$4:$H$51,1,0)</f>
        <v>#N/A</v>
      </c>
    </row>
    <row r="960" spans="1:44" x14ac:dyDescent="0.2">
      <c r="A960" s="283">
        <v>124610</v>
      </c>
      <c r="B960" s="283" t="s">
        <v>875</v>
      </c>
      <c r="C960" s="283" t="s">
        <v>1496</v>
      </c>
      <c r="D960" s="283" t="s">
        <v>293</v>
      </c>
      <c r="E960" s="283" t="s">
        <v>342</v>
      </c>
      <c r="F960" s="289">
        <v>28929</v>
      </c>
      <c r="G960" s="283" t="s">
        <v>325</v>
      </c>
      <c r="H960" s="284" t="s">
        <v>344</v>
      </c>
      <c r="I960" t="s">
        <v>428</v>
      </c>
      <c r="K960" s="282" t="s">
        <v>1567</v>
      </c>
      <c r="L960" s="283">
        <v>1999</v>
      </c>
      <c r="M960" s="284" t="s">
        <v>325</v>
      </c>
      <c r="N960" t="s">
        <v>325</v>
      </c>
      <c r="O960"/>
      <c r="S960" s="286"/>
      <c r="T960" s="276"/>
      <c r="U960" s="276"/>
      <c r="V960" s="287"/>
      <c r="AI960">
        <v>0</v>
      </c>
      <c r="AP960">
        <v>0</v>
      </c>
      <c r="AQ960" t="e">
        <f>VLOOKUP(A960,[1]Sheet1!$C$4:$G$51,1,0)</f>
        <v>#N/A</v>
      </c>
      <c r="AR960" t="e">
        <f>VLOOKUP(A960,[1]Sheet1!$C$4:$H$51,1,0)</f>
        <v>#N/A</v>
      </c>
    </row>
    <row r="961" spans="1:44" x14ac:dyDescent="0.2">
      <c r="A961" s="283">
        <v>124612</v>
      </c>
      <c r="B961" s="283" t="s">
        <v>1497</v>
      </c>
      <c r="C961" s="283" t="s">
        <v>111</v>
      </c>
      <c r="D961" s="283" t="s">
        <v>1498</v>
      </c>
      <c r="E961" s="283" t="s">
        <v>342</v>
      </c>
      <c r="F961" s="289">
        <v>37135</v>
      </c>
      <c r="G961" s="283" t="s">
        <v>325</v>
      </c>
      <c r="H961" s="284" t="s">
        <v>344</v>
      </c>
      <c r="I961" t="s">
        <v>428</v>
      </c>
      <c r="K961" s="282" t="s">
        <v>326</v>
      </c>
      <c r="L961" s="283">
        <v>2019</v>
      </c>
      <c r="M961" s="284" t="s">
        <v>325</v>
      </c>
      <c r="N961" t="s">
        <v>325</v>
      </c>
      <c r="O961"/>
      <c r="S961" s="286"/>
      <c r="T961" s="276"/>
      <c r="U961" s="276"/>
      <c r="V961" s="287"/>
      <c r="AI961">
        <v>0</v>
      </c>
      <c r="AP961">
        <v>0</v>
      </c>
      <c r="AQ961" t="e">
        <f>VLOOKUP(A961,[1]Sheet1!$C$4:$G$51,1,0)</f>
        <v>#N/A</v>
      </c>
      <c r="AR961" t="e">
        <f>VLOOKUP(A961,[1]Sheet1!$C$4:$H$51,1,0)</f>
        <v>#N/A</v>
      </c>
    </row>
    <row r="962" spans="1:44" x14ac:dyDescent="0.2">
      <c r="A962" s="283">
        <v>124615</v>
      </c>
      <c r="B962" s="283" t="s">
        <v>1499</v>
      </c>
      <c r="C962" s="283" t="s">
        <v>641</v>
      </c>
      <c r="D962" s="283" t="s">
        <v>818</v>
      </c>
      <c r="E962" s="283" t="s">
        <v>342</v>
      </c>
      <c r="F962" s="289">
        <v>36219</v>
      </c>
      <c r="G962" s="283" t="s">
        <v>325</v>
      </c>
      <c r="H962" s="284" t="s">
        <v>344</v>
      </c>
      <c r="I962" t="s">
        <v>428</v>
      </c>
      <c r="K962" s="282" t="s">
        <v>326</v>
      </c>
      <c r="L962" s="283">
        <v>2017</v>
      </c>
      <c r="M962" s="284" t="s">
        <v>325</v>
      </c>
      <c r="N962" t="s">
        <v>325</v>
      </c>
      <c r="O962"/>
      <c r="S962" s="286"/>
      <c r="T962" s="276"/>
      <c r="U962" s="276"/>
      <c r="V962" s="287"/>
      <c r="AI962">
        <v>0</v>
      </c>
      <c r="AP962">
        <v>0</v>
      </c>
      <c r="AQ962" t="e">
        <f>VLOOKUP(A962,[1]Sheet1!$C$4:$G$51,1,0)</f>
        <v>#N/A</v>
      </c>
      <c r="AR962" t="e">
        <f>VLOOKUP(A962,[1]Sheet1!$C$4:$H$51,1,0)</f>
        <v>#N/A</v>
      </c>
    </row>
    <row r="963" spans="1:44" x14ac:dyDescent="0.2">
      <c r="A963" s="283">
        <v>124619</v>
      </c>
      <c r="B963" s="283" t="s">
        <v>539</v>
      </c>
      <c r="C963" s="283" t="s">
        <v>642</v>
      </c>
      <c r="D963" s="283" t="s">
        <v>373</v>
      </c>
      <c r="E963" s="283" t="s">
        <v>342</v>
      </c>
      <c r="F963" s="289">
        <v>35612</v>
      </c>
      <c r="G963" s="283" t="s">
        <v>1606</v>
      </c>
      <c r="H963" s="284" t="s">
        <v>344</v>
      </c>
      <c r="I963" t="s">
        <v>428</v>
      </c>
      <c r="K963" s="282" t="s">
        <v>326</v>
      </c>
      <c r="L963" s="283">
        <v>2016</v>
      </c>
      <c r="M963" s="284" t="s">
        <v>327</v>
      </c>
      <c r="N963" t="s">
        <v>327</v>
      </c>
      <c r="O963"/>
      <c r="S963" s="286"/>
      <c r="T963" s="276"/>
      <c r="U963" s="276"/>
      <c r="V963" s="287"/>
      <c r="AI963">
        <v>0</v>
      </c>
      <c r="AP963">
        <v>0</v>
      </c>
      <c r="AQ963" t="e">
        <f>VLOOKUP(A963,[1]Sheet1!$C$4:$G$51,1,0)</f>
        <v>#N/A</v>
      </c>
      <c r="AR963" t="e">
        <f>VLOOKUP(A963,[1]Sheet1!$C$4:$H$51,1,0)</f>
        <v>#N/A</v>
      </c>
    </row>
    <row r="964" spans="1:44" x14ac:dyDescent="0.2">
      <c r="A964" s="283">
        <v>124625</v>
      </c>
      <c r="B964" s="283" t="s">
        <v>1501</v>
      </c>
      <c r="C964" s="283" t="s">
        <v>69</v>
      </c>
      <c r="D964" s="283" t="s">
        <v>495</v>
      </c>
      <c r="E964" s="283" t="s">
        <v>342</v>
      </c>
      <c r="F964" s="288">
        <v>0</v>
      </c>
      <c r="G964" s="283" t="s">
        <v>1600</v>
      </c>
      <c r="H964" s="284" t="s">
        <v>344</v>
      </c>
      <c r="I964" t="s">
        <v>428</v>
      </c>
      <c r="K964" s="282" t="s">
        <v>345</v>
      </c>
      <c r="L964" s="283">
        <v>2017</v>
      </c>
      <c r="M964" s="284" t="s">
        <v>333</v>
      </c>
      <c r="N964" t="s">
        <v>333</v>
      </c>
      <c r="O964"/>
      <c r="S964" s="286"/>
      <c r="T964" s="276"/>
      <c r="U964" s="276"/>
      <c r="V964" s="287"/>
      <c r="AI964">
        <v>0</v>
      </c>
      <c r="AO964" t="s">
        <v>1712</v>
      </c>
      <c r="AP964">
        <v>0</v>
      </c>
      <c r="AQ964" t="e">
        <f>VLOOKUP(A964,[1]Sheet1!$C$4:$G$51,1,0)</f>
        <v>#N/A</v>
      </c>
      <c r="AR964" t="e">
        <f>VLOOKUP(A964,[1]Sheet1!$C$4:$H$51,1,0)</f>
        <v>#N/A</v>
      </c>
    </row>
    <row r="965" spans="1:44" x14ac:dyDescent="0.2">
      <c r="A965" s="283">
        <v>124629</v>
      </c>
      <c r="B965" s="283" t="s">
        <v>1502</v>
      </c>
      <c r="C965" s="283" t="s">
        <v>694</v>
      </c>
      <c r="D965" s="283" t="s">
        <v>271</v>
      </c>
      <c r="E965" s="283" t="s">
        <v>1284</v>
      </c>
      <c r="F965" s="289">
        <v>37635</v>
      </c>
      <c r="G965" s="283" t="s">
        <v>325</v>
      </c>
      <c r="H965" s="284" t="s">
        <v>344</v>
      </c>
      <c r="I965" t="s">
        <v>431</v>
      </c>
      <c r="K965" s="282" t="s">
        <v>567</v>
      </c>
      <c r="L965" s="283">
        <v>2021</v>
      </c>
      <c r="M965" s="284" t="s">
        <v>327</v>
      </c>
      <c r="N965" t="s">
        <v>325</v>
      </c>
      <c r="O965"/>
      <c r="S965" s="286"/>
      <c r="T965" s="276"/>
      <c r="U965" s="276"/>
      <c r="V965" s="287"/>
      <c r="AI965">
        <v>0</v>
      </c>
      <c r="AP965">
        <v>0</v>
      </c>
      <c r="AQ965" t="e">
        <f>VLOOKUP(A965,[1]Sheet1!$C$4:$G$51,1,0)</f>
        <v>#N/A</v>
      </c>
      <c r="AR965" t="e">
        <f>VLOOKUP(A965,[1]Sheet1!$C$4:$H$51,1,0)</f>
        <v>#N/A</v>
      </c>
    </row>
    <row r="966" spans="1:44" x14ac:dyDescent="0.2">
      <c r="A966" s="283">
        <v>124634</v>
      </c>
      <c r="B966" s="283" t="s">
        <v>1506</v>
      </c>
      <c r="C966" s="283" t="s">
        <v>1748</v>
      </c>
      <c r="D966" s="283" t="s">
        <v>517</v>
      </c>
      <c r="E966" s="283" t="s">
        <v>343</v>
      </c>
      <c r="F966" s="289">
        <v>33474</v>
      </c>
      <c r="G966" s="283" t="s">
        <v>325</v>
      </c>
      <c r="H966" s="284" t="s">
        <v>344</v>
      </c>
      <c r="I966" t="s">
        <v>428</v>
      </c>
      <c r="K966" s="282" t="s">
        <v>326</v>
      </c>
      <c r="L966" s="283">
        <v>0</v>
      </c>
      <c r="M966" s="284" t="s">
        <v>325</v>
      </c>
      <c r="N966" t="s">
        <v>325</v>
      </c>
      <c r="O966"/>
      <c r="S966" s="286"/>
      <c r="T966" s="276"/>
      <c r="U966" s="276"/>
      <c r="V966" s="287"/>
      <c r="AI966">
        <v>0</v>
      </c>
      <c r="AP966">
        <v>0</v>
      </c>
      <c r="AQ966" t="e">
        <f>VLOOKUP(A966,[1]Sheet1!$C$4:$G$51,1,0)</f>
        <v>#N/A</v>
      </c>
      <c r="AR966" t="e">
        <f>VLOOKUP(A966,[1]Sheet1!$C$4:$H$51,1,0)</f>
        <v>#N/A</v>
      </c>
    </row>
    <row r="967" spans="1:44" x14ac:dyDescent="0.2">
      <c r="A967" s="283">
        <v>124638</v>
      </c>
      <c r="B967" s="283" t="s">
        <v>1509</v>
      </c>
      <c r="C967" s="283" t="s">
        <v>84</v>
      </c>
      <c r="D967" s="283" t="s">
        <v>273</v>
      </c>
      <c r="E967" s="283" t="s">
        <v>342</v>
      </c>
      <c r="F967" s="289">
        <v>35075</v>
      </c>
      <c r="G967" s="283" t="s">
        <v>325</v>
      </c>
      <c r="H967" s="284" t="s">
        <v>344</v>
      </c>
      <c r="I967" t="s">
        <v>428</v>
      </c>
      <c r="K967" s="282" t="s">
        <v>1567</v>
      </c>
      <c r="L967" s="283">
        <v>2015</v>
      </c>
      <c r="M967" s="284" t="s">
        <v>325</v>
      </c>
      <c r="N967" t="s">
        <v>325</v>
      </c>
      <c r="O967"/>
      <c r="S967" s="286"/>
      <c r="T967" s="276"/>
      <c r="U967" s="276"/>
      <c r="V967" s="287"/>
      <c r="AI967">
        <v>0</v>
      </c>
      <c r="AO967" t="s">
        <v>1712</v>
      </c>
      <c r="AP967">
        <v>0</v>
      </c>
      <c r="AQ967" t="e">
        <f>VLOOKUP(A967,[1]Sheet1!$C$4:$G$51,1,0)</f>
        <v>#N/A</v>
      </c>
      <c r="AR967" t="e">
        <f>VLOOKUP(A967,[1]Sheet1!$C$4:$H$51,1,0)</f>
        <v>#N/A</v>
      </c>
    </row>
    <row r="968" spans="1:44" x14ac:dyDescent="0.2">
      <c r="A968" s="283">
        <v>124639</v>
      </c>
      <c r="B968" s="283" t="s">
        <v>1510</v>
      </c>
      <c r="C968" s="283" t="s">
        <v>125</v>
      </c>
      <c r="D968" s="283" t="s">
        <v>201</v>
      </c>
      <c r="E968" s="283" t="s">
        <v>343</v>
      </c>
      <c r="F968" s="289">
        <v>35228</v>
      </c>
      <c r="G968" s="283" t="s">
        <v>1648</v>
      </c>
      <c r="H968" s="284" t="s">
        <v>344</v>
      </c>
      <c r="I968" t="s">
        <v>431</v>
      </c>
      <c r="K968" s="282" t="s">
        <v>326</v>
      </c>
      <c r="L968" s="283">
        <v>2015</v>
      </c>
      <c r="M968" s="284" t="s">
        <v>327</v>
      </c>
      <c r="N968" t="s">
        <v>327</v>
      </c>
      <c r="O968"/>
      <c r="S968" s="286"/>
      <c r="T968" s="276"/>
      <c r="U968" s="276"/>
      <c r="V968" s="287"/>
      <c r="AI968">
        <v>0</v>
      </c>
      <c r="AP968">
        <v>0</v>
      </c>
      <c r="AQ968" t="e">
        <f>VLOOKUP(A968,[1]Sheet1!$C$4:$G$51,1,0)</f>
        <v>#N/A</v>
      </c>
      <c r="AR968" t="e">
        <f>VLOOKUP(A968,[1]Sheet1!$C$4:$H$51,1,0)</f>
        <v>#N/A</v>
      </c>
    </row>
    <row r="969" spans="1:44" x14ac:dyDescent="0.2">
      <c r="A969" s="283">
        <v>124641</v>
      </c>
      <c r="B969" s="283" t="s">
        <v>1511</v>
      </c>
      <c r="C969" s="283" t="s">
        <v>151</v>
      </c>
      <c r="D969" s="283" t="s">
        <v>1512</v>
      </c>
      <c r="E969" s="283" t="s">
        <v>343</v>
      </c>
      <c r="F969" s="289">
        <v>32523</v>
      </c>
      <c r="G969" s="283" t="s">
        <v>1600</v>
      </c>
      <c r="H969" s="284" t="s">
        <v>344</v>
      </c>
      <c r="I969" t="s">
        <v>428</v>
      </c>
      <c r="K969" s="282" t="s">
        <v>345</v>
      </c>
      <c r="L969" s="283">
        <v>2010</v>
      </c>
      <c r="M969" s="284" t="s">
        <v>333</v>
      </c>
      <c r="N969" t="s">
        <v>333</v>
      </c>
      <c r="O969"/>
      <c r="S969" s="286"/>
      <c r="T969" s="276"/>
      <c r="U969" s="276"/>
      <c r="V969" s="287"/>
      <c r="AI969">
        <v>0</v>
      </c>
      <c r="AO969" t="s">
        <v>1712</v>
      </c>
      <c r="AP969">
        <v>0</v>
      </c>
      <c r="AQ969" t="e">
        <f>VLOOKUP(A969,[1]Sheet1!$C$4:$G$51,1,0)</f>
        <v>#N/A</v>
      </c>
      <c r="AR969" t="e">
        <f>VLOOKUP(A969,[1]Sheet1!$C$4:$H$51,1,0)</f>
        <v>#N/A</v>
      </c>
    </row>
    <row r="970" spans="1:44" x14ac:dyDescent="0.2">
      <c r="A970" s="283">
        <v>124647</v>
      </c>
      <c r="B970" s="283" t="s">
        <v>1514</v>
      </c>
      <c r="C970" s="283" t="s">
        <v>244</v>
      </c>
      <c r="D970" s="283" t="s">
        <v>200</v>
      </c>
      <c r="E970" s="283" t="s">
        <v>1284</v>
      </c>
      <c r="F970" s="289">
        <v>34950</v>
      </c>
      <c r="G970" s="283" t="s">
        <v>339</v>
      </c>
      <c r="H970" s="284" t="s">
        <v>344</v>
      </c>
      <c r="I970" t="s">
        <v>431</v>
      </c>
      <c r="K970" s="282" t="s">
        <v>1567</v>
      </c>
      <c r="L970" s="283">
        <v>2012</v>
      </c>
      <c r="M970" s="284" t="s">
        <v>339</v>
      </c>
      <c r="N970" t="s">
        <v>339</v>
      </c>
      <c r="O970"/>
      <c r="S970" s="286"/>
      <c r="T970" s="276"/>
      <c r="U970" s="276"/>
      <c r="V970" s="287"/>
      <c r="AI970">
        <v>0</v>
      </c>
      <c r="AP970">
        <v>0</v>
      </c>
      <c r="AQ970" t="e">
        <f>VLOOKUP(A970,[1]Sheet1!$C$4:$G$51,1,0)</f>
        <v>#N/A</v>
      </c>
      <c r="AR970" t="e">
        <f>VLOOKUP(A970,[1]Sheet1!$C$4:$H$51,1,0)</f>
        <v>#N/A</v>
      </c>
    </row>
    <row r="971" spans="1:44" x14ac:dyDescent="0.2">
      <c r="A971" s="283">
        <v>124648</v>
      </c>
      <c r="B971" s="283" t="s">
        <v>1515</v>
      </c>
      <c r="C971" s="283" t="s">
        <v>1749</v>
      </c>
      <c r="D971" s="283" t="s">
        <v>742</v>
      </c>
      <c r="E971" s="283" t="s">
        <v>1284</v>
      </c>
      <c r="F971" s="289">
        <v>33608</v>
      </c>
      <c r="G971" s="283" t="s">
        <v>325</v>
      </c>
      <c r="H971" s="284" t="s">
        <v>344</v>
      </c>
      <c r="I971" t="s">
        <v>428</v>
      </c>
      <c r="K971" s="282" t="s">
        <v>1567</v>
      </c>
      <c r="L971" s="283">
        <v>2009</v>
      </c>
      <c r="M971" s="284" t="s">
        <v>325</v>
      </c>
      <c r="N971" t="s">
        <v>325</v>
      </c>
      <c r="O971"/>
      <c r="S971" s="286"/>
      <c r="T971" s="276"/>
      <c r="U971" s="276"/>
      <c r="V971" s="287"/>
      <c r="AI971">
        <v>0</v>
      </c>
      <c r="AP971">
        <v>0</v>
      </c>
      <c r="AQ971" t="e">
        <f>VLOOKUP(A971,[1]Sheet1!$C$4:$G$51,1,0)</f>
        <v>#N/A</v>
      </c>
      <c r="AR971" t="e">
        <f>VLOOKUP(A971,[1]Sheet1!$C$4:$H$51,1,0)</f>
        <v>#N/A</v>
      </c>
    </row>
    <row r="972" spans="1:44" x14ac:dyDescent="0.2">
      <c r="A972" s="283">
        <v>124651</v>
      </c>
      <c r="B972" s="283" t="s">
        <v>1521</v>
      </c>
      <c r="C972" s="283" t="s">
        <v>832</v>
      </c>
      <c r="D972" s="283" t="s">
        <v>223</v>
      </c>
      <c r="E972" s="283" t="s">
        <v>1284</v>
      </c>
      <c r="F972" s="289">
        <v>31293</v>
      </c>
      <c r="G972" s="283" t="s">
        <v>325</v>
      </c>
      <c r="H972" s="284" t="s">
        <v>344</v>
      </c>
      <c r="I972" t="s">
        <v>428</v>
      </c>
      <c r="K972" s="282" t="s">
        <v>1567</v>
      </c>
      <c r="L972" s="283">
        <v>2003</v>
      </c>
      <c r="M972" s="284" t="s">
        <v>325</v>
      </c>
      <c r="N972" t="s">
        <v>325</v>
      </c>
      <c r="O972"/>
      <c r="S972" s="286"/>
      <c r="T972" s="276"/>
      <c r="U972" s="276"/>
      <c r="V972" s="287"/>
      <c r="AI972">
        <v>0</v>
      </c>
      <c r="AP972">
        <v>0</v>
      </c>
      <c r="AQ972" t="e">
        <f>VLOOKUP(A972,[1]Sheet1!$C$4:$G$51,1,0)</f>
        <v>#N/A</v>
      </c>
      <c r="AR972" t="e">
        <f>VLOOKUP(A972,[1]Sheet1!$C$4:$H$51,1,0)</f>
        <v>#N/A</v>
      </c>
    </row>
    <row r="973" spans="1:44" x14ac:dyDescent="0.2">
      <c r="A973" s="283">
        <v>124652</v>
      </c>
      <c r="B973" s="283" t="s">
        <v>1522</v>
      </c>
      <c r="C973" s="283" t="s">
        <v>124</v>
      </c>
      <c r="D973" s="283" t="s">
        <v>234</v>
      </c>
      <c r="E973" s="283" t="s">
        <v>343</v>
      </c>
      <c r="F973" s="289">
        <v>36161</v>
      </c>
      <c r="G973" s="283" t="s">
        <v>1617</v>
      </c>
      <c r="H973" s="284" t="s">
        <v>344</v>
      </c>
      <c r="I973" t="s">
        <v>428</v>
      </c>
      <c r="K973" s="282" t="s">
        <v>326</v>
      </c>
      <c r="L973" s="283">
        <v>0</v>
      </c>
      <c r="M973" s="284" t="s">
        <v>327</v>
      </c>
      <c r="O973"/>
      <c r="S973" s="286"/>
      <c r="T973" s="276"/>
      <c r="U973" s="276"/>
      <c r="V973" s="287"/>
      <c r="AI973">
        <v>0</v>
      </c>
      <c r="AP973">
        <v>0</v>
      </c>
      <c r="AQ973" t="e">
        <f>VLOOKUP(A973,[1]Sheet1!$C$4:$G$51,1,0)</f>
        <v>#N/A</v>
      </c>
      <c r="AR973" t="e">
        <f>VLOOKUP(A973,[1]Sheet1!$C$4:$H$51,1,0)</f>
        <v>#N/A</v>
      </c>
    </row>
    <row r="974" spans="1:44" x14ac:dyDescent="0.2">
      <c r="A974" s="283">
        <v>124654</v>
      </c>
      <c r="B974" s="283" t="s">
        <v>1523</v>
      </c>
      <c r="C974" s="283" t="s">
        <v>384</v>
      </c>
      <c r="D974" s="283" t="s">
        <v>256</v>
      </c>
      <c r="E974" s="283" t="s">
        <v>1284</v>
      </c>
      <c r="F974" s="289">
        <v>33254</v>
      </c>
      <c r="G974" s="283" t="s">
        <v>325</v>
      </c>
      <c r="H974" s="284" t="s">
        <v>344</v>
      </c>
      <c r="I974" t="s">
        <v>431</v>
      </c>
      <c r="K974" s="282" t="s">
        <v>1567</v>
      </c>
      <c r="L974" s="283">
        <v>2008</v>
      </c>
      <c r="M974" s="284" t="s">
        <v>325</v>
      </c>
      <c r="N974" t="s">
        <v>325</v>
      </c>
      <c r="O974"/>
      <c r="S974" s="286"/>
      <c r="T974" s="276"/>
      <c r="U974" s="276"/>
      <c r="V974" s="287"/>
      <c r="AI974">
        <v>0</v>
      </c>
      <c r="AP974">
        <v>0</v>
      </c>
      <c r="AQ974" t="e">
        <f>VLOOKUP(A974,[1]Sheet1!$C$4:$G$51,1,0)</f>
        <v>#N/A</v>
      </c>
      <c r="AR974" t="e">
        <f>VLOOKUP(A974,[1]Sheet1!$C$4:$H$51,1,0)</f>
        <v>#N/A</v>
      </c>
    </row>
    <row r="975" spans="1:44" x14ac:dyDescent="0.2">
      <c r="A975" s="283">
        <v>124655</v>
      </c>
      <c r="B975" s="283" t="s">
        <v>1524</v>
      </c>
      <c r="C975" s="283" t="s">
        <v>1525</v>
      </c>
      <c r="D975" s="283" t="s">
        <v>1526</v>
      </c>
      <c r="E975" s="283" t="s">
        <v>343</v>
      </c>
      <c r="F975" s="288">
        <v>0</v>
      </c>
      <c r="G975" s="283" t="s">
        <v>336</v>
      </c>
      <c r="H975" s="284" t="s">
        <v>344</v>
      </c>
      <c r="I975" t="s">
        <v>431</v>
      </c>
      <c r="K975" s="282" t="s">
        <v>345</v>
      </c>
      <c r="L975" s="283">
        <v>2021</v>
      </c>
      <c r="M975" s="284" t="s">
        <v>336</v>
      </c>
      <c r="N975" t="s">
        <v>336</v>
      </c>
      <c r="O975"/>
      <c r="S975" s="286"/>
      <c r="T975" s="276"/>
      <c r="U975" s="276"/>
      <c r="V975" s="287"/>
      <c r="AI975">
        <v>0</v>
      </c>
      <c r="AP975">
        <v>0</v>
      </c>
      <c r="AQ975" t="e">
        <f>VLOOKUP(A975,[1]Sheet1!$C$4:$G$51,1,0)</f>
        <v>#N/A</v>
      </c>
      <c r="AR975" t="e">
        <f>VLOOKUP(A975,[1]Sheet1!$C$4:$H$51,1,0)</f>
        <v>#N/A</v>
      </c>
    </row>
    <row r="976" spans="1:44" x14ac:dyDescent="0.2">
      <c r="A976" s="283">
        <v>124658</v>
      </c>
      <c r="B976" s="283" t="s">
        <v>1529</v>
      </c>
      <c r="C976" s="283" t="s">
        <v>635</v>
      </c>
      <c r="D976" s="283" t="s">
        <v>1530</v>
      </c>
      <c r="E976" s="283" t="s">
        <v>1284</v>
      </c>
      <c r="F976" s="288">
        <v>0</v>
      </c>
      <c r="G976" s="283" t="s">
        <v>325</v>
      </c>
      <c r="H976" s="284" t="s">
        <v>344</v>
      </c>
      <c r="I976" t="s">
        <v>431</v>
      </c>
      <c r="K976" s="282" t="s">
        <v>1567</v>
      </c>
      <c r="L976" s="283">
        <v>2021</v>
      </c>
      <c r="M976" s="284" t="s">
        <v>325</v>
      </c>
      <c r="N976" t="s">
        <v>325</v>
      </c>
      <c r="O976"/>
      <c r="S976" s="286"/>
      <c r="T976" s="276"/>
      <c r="U976" s="276"/>
      <c r="V976" s="287"/>
      <c r="AI976">
        <v>0</v>
      </c>
      <c r="AP976">
        <v>0</v>
      </c>
      <c r="AQ976" t="e">
        <f>VLOOKUP(A976,[1]Sheet1!$C$4:$G$51,1,0)</f>
        <v>#N/A</v>
      </c>
      <c r="AR976" t="e">
        <f>VLOOKUP(A976,[1]Sheet1!$C$4:$H$51,1,0)</f>
        <v>#N/A</v>
      </c>
    </row>
    <row r="977" spans="1:44" x14ac:dyDescent="0.2">
      <c r="A977" s="283">
        <v>124659</v>
      </c>
      <c r="B977" s="283" t="s">
        <v>1531</v>
      </c>
      <c r="C977" s="283" t="s">
        <v>69</v>
      </c>
      <c r="D977" s="283" t="s">
        <v>291</v>
      </c>
      <c r="E977" s="283" t="s">
        <v>343</v>
      </c>
      <c r="F977" s="283" t="s">
        <v>1782</v>
      </c>
      <c r="G977" s="283" t="s">
        <v>329</v>
      </c>
      <c r="H977" s="284" t="s">
        <v>344</v>
      </c>
      <c r="I977" t="s">
        <v>431</v>
      </c>
      <c r="K977" s="282" t="s">
        <v>345</v>
      </c>
      <c r="L977" s="283">
        <v>2009</v>
      </c>
      <c r="M977" s="284" t="s">
        <v>327</v>
      </c>
      <c r="O977"/>
      <c r="S977" s="286"/>
      <c r="T977" s="276"/>
      <c r="U977" s="276"/>
      <c r="V977" s="287"/>
      <c r="AI977">
        <v>0</v>
      </c>
      <c r="AP977">
        <v>0</v>
      </c>
      <c r="AQ977" t="e">
        <f>VLOOKUP(A977,[1]Sheet1!$C$4:$G$51,1,0)</f>
        <v>#N/A</v>
      </c>
      <c r="AR977" t="e">
        <f>VLOOKUP(A977,[1]Sheet1!$C$4:$H$51,1,0)</f>
        <v>#N/A</v>
      </c>
    </row>
    <row r="978" spans="1:44" x14ac:dyDescent="0.2">
      <c r="A978" s="283">
        <v>124661</v>
      </c>
      <c r="B978" s="283" t="s">
        <v>1532</v>
      </c>
      <c r="C978" s="283" t="s">
        <v>661</v>
      </c>
      <c r="D978" s="283" t="s">
        <v>287</v>
      </c>
      <c r="E978" s="283" t="s">
        <v>343</v>
      </c>
      <c r="F978" s="289">
        <v>35796</v>
      </c>
      <c r="G978" s="283" t="s">
        <v>325</v>
      </c>
      <c r="H978" s="284" t="s">
        <v>344</v>
      </c>
      <c r="I978" t="s">
        <v>431</v>
      </c>
      <c r="K978" s="282" t="s">
        <v>345</v>
      </c>
      <c r="L978" s="283">
        <v>2013</v>
      </c>
      <c r="M978" s="284" t="s">
        <v>327</v>
      </c>
      <c r="N978" t="s">
        <v>327</v>
      </c>
      <c r="O978"/>
      <c r="S978" s="286"/>
      <c r="T978" s="276"/>
      <c r="U978" s="276"/>
      <c r="V978" s="287"/>
      <c r="AI978">
        <v>0</v>
      </c>
      <c r="AP978">
        <v>0</v>
      </c>
      <c r="AQ978" t="e">
        <f>VLOOKUP(A978,[1]Sheet1!$C$4:$G$51,1,0)</f>
        <v>#N/A</v>
      </c>
      <c r="AR978" t="e">
        <f>VLOOKUP(A978,[1]Sheet1!$C$4:$H$51,1,0)</f>
        <v>#N/A</v>
      </c>
    </row>
    <row r="979" spans="1:44" x14ac:dyDescent="0.2">
      <c r="A979" s="283">
        <v>124664</v>
      </c>
      <c r="B979" s="283" t="s">
        <v>1533</v>
      </c>
      <c r="C979" s="283" t="s">
        <v>150</v>
      </c>
      <c r="D979" s="283" t="s">
        <v>271</v>
      </c>
      <c r="E979" s="283" t="s">
        <v>343</v>
      </c>
      <c r="F979" s="288">
        <v>0</v>
      </c>
      <c r="G979" s="283" t="s">
        <v>336</v>
      </c>
      <c r="H979" s="284" t="s">
        <v>344</v>
      </c>
      <c r="I979" t="s">
        <v>428</v>
      </c>
      <c r="K979" s="282" t="s">
        <v>345</v>
      </c>
      <c r="L979" s="283">
        <v>2021</v>
      </c>
      <c r="M979" s="284" t="s">
        <v>336</v>
      </c>
      <c r="N979" t="s">
        <v>336</v>
      </c>
      <c r="O979"/>
      <c r="S979" s="286"/>
      <c r="T979" s="276"/>
      <c r="U979" s="276"/>
      <c r="V979" s="287"/>
      <c r="AI979">
        <v>0</v>
      </c>
      <c r="AP979">
        <v>0</v>
      </c>
      <c r="AQ979" t="e">
        <f>VLOOKUP(A979,[1]Sheet1!$C$4:$G$51,1,0)</f>
        <v>#N/A</v>
      </c>
      <c r="AR979" t="e">
        <f>VLOOKUP(A979,[1]Sheet1!$C$4:$H$51,1,0)</f>
        <v>#N/A</v>
      </c>
    </row>
    <row r="980" spans="1:44" x14ac:dyDescent="0.2">
      <c r="A980" s="283">
        <v>124667</v>
      </c>
      <c r="B980" s="283" t="s">
        <v>1534</v>
      </c>
      <c r="C980" s="283" t="s">
        <v>87</v>
      </c>
      <c r="D980" s="283" t="s">
        <v>233</v>
      </c>
      <c r="E980" s="283" t="s">
        <v>1284</v>
      </c>
      <c r="F980" s="289">
        <v>35529</v>
      </c>
      <c r="G980" s="283" t="s">
        <v>325</v>
      </c>
      <c r="H980" s="284" t="s">
        <v>344</v>
      </c>
      <c r="I980" t="s">
        <v>428</v>
      </c>
      <c r="K980" s="282" t="s">
        <v>326</v>
      </c>
      <c r="L980" s="283">
        <v>2015</v>
      </c>
      <c r="M980" s="284" t="s">
        <v>327</v>
      </c>
      <c r="N980" t="s">
        <v>333</v>
      </c>
      <c r="O980"/>
      <c r="S980" s="286"/>
      <c r="T980" s="276"/>
      <c r="U980" s="276"/>
      <c r="V980" s="287"/>
      <c r="AI980">
        <v>0</v>
      </c>
      <c r="AP980">
        <v>0</v>
      </c>
      <c r="AQ980" t="e">
        <f>VLOOKUP(A980,[1]Sheet1!$C$4:$G$51,1,0)</f>
        <v>#N/A</v>
      </c>
      <c r="AR980" t="e">
        <f>VLOOKUP(A980,[1]Sheet1!$C$4:$H$51,1,0)</f>
        <v>#N/A</v>
      </c>
    </row>
    <row r="981" spans="1:44" x14ac:dyDescent="0.2">
      <c r="A981" s="283">
        <v>124670</v>
      </c>
      <c r="B981" s="283" t="s">
        <v>1535</v>
      </c>
      <c r="C981" s="283" t="s">
        <v>122</v>
      </c>
      <c r="D981" s="283" t="s">
        <v>523</v>
      </c>
      <c r="E981" s="283" t="s">
        <v>1284</v>
      </c>
      <c r="F981" s="289">
        <v>36732</v>
      </c>
      <c r="G981" s="283" t="s">
        <v>325</v>
      </c>
      <c r="H981" s="284" t="s">
        <v>344</v>
      </c>
      <c r="I981" t="s">
        <v>428</v>
      </c>
      <c r="K981" s="282" t="s">
        <v>1567</v>
      </c>
      <c r="L981" s="283">
        <v>2018</v>
      </c>
      <c r="M981" s="284" t="s">
        <v>325</v>
      </c>
      <c r="N981" t="s">
        <v>325</v>
      </c>
      <c r="O981"/>
      <c r="S981" s="286"/>
      <c r="T981" s="276"/>
      <c r="U981" s="276"/>
      <c r="V981" s="287"/>
      <c r="AI981">
        <v>0</v>
      </c>
      <c r="AP981">
        <v>0</v>
      </c>
      <c r="AQ981" t="e">
        <f>VLOOKUP(A981,[1]Sheet1!$C$4:$G$51,1,0)</f>
        <v>#N/A</v>
      </c>
      <c r="AR981" t="e">
        <f>VLOOKUP(A981,[1]Sheet1!$C$4:$H$51,1,0)</f>
        <v>#N/A</v>
      </c>
    </row>
    <row r="982" spans="1:44" x14ac:dyDescent="0.2">
      <c r="A982" s="283">
        <v>124671</v>
      </c>
      <c r="B982" s="283" t="s">
        <v>1536</v>
      </c>
      <c r="C982" s="283" t="s">
        <v>66</v>
      </c>
      <c r="D982" s="283" t="s">
        <v>222</v>
      </c>
      <c r="E982" s="283" t="s">
        <v>343</v>
      </c>
      <c r="F982" s="289">
        <v>33292</v>
      </c>
      <c r="G982" s="283" t="s">
        <v>325</v>
      </c>
      <c r="H982" s="284" t="s">
        <v>344</v>
      </c>
      <c r="I982" t="s">
        <v>431</v>
      </c>
      <c r="K982" s="282" t="s">
        <v>326</v>
      </c>
      <c r="L982" s="283">
        <v>2010</v>
      </c>
      <c r="M982" s="284" t="s">
        <v>337</v>
      </c>
      <c r="N982" t="s">
        <v>337</v>
      </c>
      <c r="O982"/>
      <c r="S982" s="286"/>
      <c r="T982" s="276"/>
      <c r="U982" s="276"/>
      <c r="V982" s="287"/>
      <c r="AI982">
        <v>0</v>
      </c>
      <c r="AP982">
        <v>0</v>
      </c>
      <c r="AQ982" t="e">
        <f>VLOOKUP(A982,[1]Sheet1!$C$4:$G$51,1,0)</f>
        <v>#N/A</v>
      </c>
      <c r="AR982" t="e">
        <f>VLOOKUP(A982,[1]Sheet1!$C$4:$H$51,1,0)</f>
        <v>#N/A</v>
      </c>
    </row>
    <row r="983" spans="1:44" x14ac:dyDescent="0.2">
      <c r="A983" s="283">
        <v>124673</v>
      </c>
      <c r="B983" s="283" t="s">
        <v>1538</v>
      </c>
      <c r="C983" s="283" t="s">
        <v>105</v>
      </c>
      <c r="D983" s="283" t="s">
        <v>383</v>
      </c>
      <c r="E983" s="283" t="s">
        <v>343</v>
      </c>
      <c r="F983" s="288">
        <v>0</v>
      </c>
      <c r="G983" s="283" t="s">
        <v>325</v>
      </c>
      <c r="H983" s="284" t="s">
        <v>344</v>
      </c>
      <c r="I983" t="s">
        <v>428</v>
      </c>
      <c r="K983" s="282" t="s">
        <v>326</v>
      </c>
      <c r="L983" s="283">
        <v>0</v>
      </c>
      <c r="M983" s="284" t="s">
        <v>325</v>
      </c>
      <c r="O983"/>
      <c r="S983" s="286"/>
      <c r="T983" s="276"/>
      <c r="U983" s="276"/>
      <c r="V983" s="287"/>
      <c r="AI983">
        <v>0</v>
      </c>
      <c r="AP983">
        <v>0</v>
      </c>
      <c r="AQ983" t="e">
        <f>VLOOKUP(A983,[1]Sheet1!$C$4:$G$51,1,0)</f>
        <v>#N/A</v>
      </c>
      <c r="AR983" t="e">
        <f>VLOOKUP(A983,[1]Sheet1!$C$4:$H$51,1,0)</f>
        <v>#N/A</v>
      </c>
    </row>
    <row r="984" spans="1:44" x14ac:dyDescent="0.2">
      <c r="A984" s="283">
        <v>124680</v>
      </c>
      <c r="B984" s="283" t="s">
        <v>1540</v>
      </c>
      <c r="C984" s="283" t="s">
        <v>805</v>
      </c>
      <c r="D984" s="283" t="s">
        <v>698</v>
      </c>
      <c r="E984" s="283" t="s">
        <v>343</v>
      </c>
      <c r="F984" s="289">
        <v>33565</v>
      </c>
      <c r="G984" s="283" t="s">
        <v>325</v>
      </c>
      <c r="H984" s="284" t="s">
        <v>344</v>
      </c>
      <c r="I984" t="s">
        <v>428</v>
      </c>
      <c r="K984" s="282" t="s">
        <v>326</v>
      </c>
      <c r="L984" s="283">
        <v>2009</v>
      </c>
      <c r="M984" s="284" t="s">
        <v>327</v>
      </c>
      <c r="N984" t="s">
        <v>325</v>
      </c>
      <c r="O984"/>
      <c r="S984" s="286"/>
      <c r="T984" s="276"/>
      <c r="U984" s="276"/>
      <c r="V984" s="287"/>
      <c r="AI984">
        <v>0</v>
      </c>
      <c r="AP984">
        <v>0</v>
      </c>
      <c r="AQ984" t="e">
        <f>VLOOKUP(A984,[1]Sheet1!$C$4:$G$51,1,0)</f>
        <v>#N/A</v>
      </c>
      <c r="AR984" t="e">
        <f>VLOOKUP(A984,[1]Sheet1!$C$4:$H$51,1,0)</f>
        <v>#N/A</v>
      </c>
    </row>
    <row r="985" spans="1:44" x14ac:dyDescent="0.2">
      <c r="A985" s="283">
        <v>124683</v>
      </c>
      <c r="B985" s="283" t="s">
        <v>1541</v>
      </c>
      <c r="C985" s="283" t="s">
        <v>394</v>
      </c>
      <c r="D985" s="283" t="s">
        <v>528</v>
      </c>
      <c r="E985" s="283" t="s">
        <v>1284</v>
      </c>
      <c r="F985" s="289">
        <v>31330</v>
      </c>
      <c r="G985" s="283" t="s">
        <v>333</v>
      </c>
      <c r="H985" s="284" t="s">
        <v>344</v>
      </c>
      <c r="I985" t="s">
        <v>428</v>
      </c>
      <c r="K985" s="282" t="s">
        <v>1567</v>
      </c>
      <c r="L985" s="283">
        <v>2003</v>
      </c>
      <c r="M985" s="284" t="s">
        <v>333</v>
      </c>
      <c r="N985" t="s">
        <v>333</v>
      </c>
      <c r="O985"/>
      <c r="S985" s="286"/>
      <c r="T985" s="276"/>
      <c r="U985" s="276"/>
      <c r="V985" s="287"/>
      <c r="AI985">
        <v>0</v>
      </c>
      <c r="AP985">
        <v>0</v>
      </c>
      <c r="AQ985" t="e">
        <f>VLOOKUP(A985,[1]Sheet1!$C$4:$G$51,1,0)</f>
        <v>#N/A</v>
      </c>
      <c r="AR985" t="e">
        <f>VLOOKUP(A985,[1]Sheet1!$C$4:$H$51,1,0)</f>
        <v>#N/A</v>
      </c>
    </row>
    <row r="986" spans="1:44" x14ac:dyDescent="0.2">
      <c r="A986" s="283">
        <v>124684</v>
      </c>
      <c r="B986" s="283" t="s">
        <v>1542</v>
      </c>
      <c r="C986" s="283" t="s">
        <v>1543</v>
      </c>
      <c r="D986" s="283" t="s">
        <v>715</v>
      </c>
      <c r="E986" s="283" t="s">
        <v>343</v>
      </c>
      <c r="F986" s="289">
        <v>37636</v>
      </c>
      <c r="G986" s="283" t="s">
        <v>325</v>
      </c>
      <c r="H986" s="284" t="s">
        <v>344</v>
      </c>
      <c r="I986" t="s">
        <v>428</v>
      </c>
      <c r="K986" s="282" t="s">
        <v>326</v>
      </c>
      <c r="L986" s="283">
        <v>2021</v>
      </c>
      <c r="M986" s="284" t="s">
        <v>325</v>
      </c>
      <c r="N986" t="s">
        <v>331</v>
      </c>
      <c r="O986"/>
      <c r="S986" s="286"/>
      <c r="T986" s="276"/>
      <c r="U986" s="276"/>
      <c r="V986" s="287"/>
      <c r="AI986">
        <v>0</v>
      </c>
      <c r="AP986">
        <v>0</v>
      </c>
      <c r="AQ986" t="e">
        <f>VLOOKUP(A986,[1]Sheet1!$C$4:$G$51,1,0)</f>
        <v>#N/A</v>
      </c>
      <c r="AR986" t="e">
        <f>VLOOKUP(A986,[1]Sheet1!$C$4:$H$51,1,0)</f>
        <v>#N/A</v>
      </c>
    </row>
    <row r="987" spans="1:44" x14ac:dyDescent="0.2">
      <c r="A987" s="283">
        <v>124687</v>
      </c>
      <c r="B987" s="283" t="s">
        <v>1544</v>
      </c>
      <c r="C987" s="283" t="s">
        <v>134</v>
      </c>
      <c r="D987" s="283" t="s">
        <v>282</v>
      </c>
      <c r="E987" s="283" t="s">
        <v>343</v>
      </c>
      <c r="F987" s="289">
        <v>31446</v>
      </c>
      <c r="G987" s="283" t="s">
        <v>325</v>
      </c>
      <c r="H987" s="284" t="s">
        <v>344</v>
      </c>
      <c r="I987" t="s">
        <v>428</v>
      </c>
      <c r="K987" s="282" t="s">
        <v>326</v>
      </c>
      <c r="L987" s="283">
        <v>2004</v>
      </c>
      <c r="M987" s="284" t="s">
        <v>325</v>
      </c>
      <c r="N987" t="s">
        <v>325</v>
      </c>
      <c r="O987"/>
      <c r="S987" s="286"/>
      <c r="T987" s="276"/>
      <c r="U987" s="276"/>
      <c r="V987" s="287"/>
      <c r="AI987">
        <v>0</v>
      </c>
      <c r="AP987">
        <v>0</v>
      </c>
      <c r="AQ987" t="e">
        <f>VLOOKUP(A987,[1]Sheet1!$C$4:$G$51,1,0)</f>
        <v>#N/A</v>
      </c>
      <c r="AR987" t="e">
        <f>VLOOKUP(A987,[1]Sheet1!$C$4:$H$51,1,0)</f>
        <v>#N/A</v>
      </c>
    </row>
    <row r="988" spans="1:44" x14ac:dyDescent="0.2">
      <c r="A988" s="283">
        <v>124697</v>
      </c>
      <c r="B988" s="283" t="s">
        <v>1545</v>
      </c>
      <c r="C988" s="283" t="s">
        <v>132</v>
      </c>
      <c r="D988" s="283" t="s">
        <v>731</v>
      </c>
      <c r="E988" s="283" t="s">
        <v>343</v>
      </c>
      <c r="F988" s="289">
        <v>30900</v>
      </c>
      <c r="G988" s="283" t="s">
        <v>1670</v>
      </c>
      <c r="H988" s="284" t="s">
        <v>344</v>
      </c>
      <c r="I988" t="s">
        <v>428</v>
      </c>
      <c r="K988" s="282" t="s">
        <v>345</v>
      </c>
      <c r="L988" s="283">
        <v>2005</v>
      </c>
      <c r="M988" s="284" t="s">
        <v>336</v>
      </c>
      <c r="O988"/>
      <c r="S988" s="286"/>
      <c r="T988" s="276"/>
      <c r="U988" s="276"/>
      <c r="V988" s="287"/>
      <c r="AI988">
        <v>0</v>
      </c>
      <c r="AP988">
        <v>0</v>
      </c>
      <c r="AQ988" t="e">
        <f>VLOOKUP(A988,[1]Sheet1!$C$4:$G$51,1,0)</f>
        <v>#N/A</v>
      </c>
      <c r="AR988" t="e">
        <f>VLOOKUP(A988,[1]Sheet1!$C$4:$H$51,1,0)</f>
        <v>#N/A</v>
      </c>
    </row>
    <row r="989" spans="1:44" x14ac:dyDescent="0.2">
      <c r="A989" s="283">
        <v>124702</v>
      </c>
      <c r="B989" s="283" t="s">
        <v>1547</v>
      </c>
      <c r="C989" s="283" t="s">
        <v>439</v>
      </c>
      <c r="D989" s="283" t="s">
        <v>219</v>
      </c>
      <c r="E989" s="283" t="s">
        <v>343</v>
      </c>
      <c r="F989" s="289">
        <v>34364</v>
      </c>
      <c r="G989" s="283" t="s">
        <v>325</v>
      </c>
      <c r="H989" s="284" t="s">
        <v>347</v>
      </c>
      <c r="I989" t="s">
        <v>428</v>
      </c>
      <c r="K989" s="282" t="s">
        <v>345</v>
      </c>
      <c r="L989" s="283">
        <v>2011</v>
      </c>
      <c r="M989" s="284" t="s">
        <v>325</v>
      </c>
      <c r="N989" t="s">
        <v>600</v>
      </c>
      <c r="O989">
        <v>370</v>
      </c>
      <c r="P989" s="230">
        <v>45714</v>
      </c>
      <c r="Q989">
        <v>60000</v>
      </c>
      <c r="S989" s="286"/>
      <c r="T989" s="276"/>
      <c r="U989" s="276"/>
      <c r="V989" s="287"/>
      <c r="AI989">
        <v>0</v>
      </c>
      <c r="AP989">
        <v>0</v>
      </c>
      <c r="AQ989" t="e">
        <f>VLOOKUP(A989,[1]Sheet1!$C$4:$G$51,1,0)</f>
        <v>#N/A</v>
      </c>
      <c r="AR989" t="e">
        <f>VLOOKUP(A989,[1]Sheet1!$C$4:$H$51,1,0)</f>
        <v>#N/A</v>
      </c>
    </row>
    <row r="990" spans="1:44" x14ac:dyDescent="0.2">
      <c r="A990" s="283">
        <v>124705</v>
      </c>
      <c r="B990" s="283" t="s">
        <v>1548</v>
      </c>
      <c r="C990" s="283" t="s">
        <v>461</v>
      </c>
      <c r="D990" s="283" t="s">
        <v>281</v>
      </c>
      <c r="E990" s="283" t="s">
        <v>343</v>
      </c>
      <c r="F990" s="289">
        <v>37622</v>
      </c>
      <c r="G990" s="283" t="s">
        <v>1671</v>
      </c>
      <c r="H990" s="284" t="s">
        <v>344</v>
      </c>
      <c r="I990" t="s">
        <v>431</v>
      </c>
      <c r="K990" s="282" t="s">
        <v>345</v>
      </c>
      <c r="L990" s="283">
        <v>2021</v>
      </c>
      <c r="M990" s="284" t="s">
        <v>327</v>
      </c>
      <c r="N990" t="s">
        <v>340</v>
      </c>
      <c r="O990"/>
      <c r="S990" s="286"/>
      <c r="T990" s="276"/>
      <c r="U990" s="276"/>
      <c r="V990" s="287"/>
      <c r="AI990">
        <v>0</v>
      </c>
      <c r="AP990">
        <v>0</v>
      </c>
      <c r="AQ990" t="e">
        <f>VLOOKUP(A990,[1]Sheet1!$C$4:$G$51,1,0)</f>
        <v>#N/A</v>
      </c>
      <c r="AR990" t="e">
        <f>VLOOKUP(A990,[1]Sheet1!$C$4:$H$51,1,0)</f>
        <v>#N/A</v>
      </c>
    </row>
    <row r="991" spans="1:44" x14ac:dyDescent="0.2">
      <c r="A991" s="283">
        <v>124706</v>
      </c>
      <c r="B991" s="283" t="s">
        <v>1549</v>
      </c>
      <c r="C991" s="283" t="s">
        <v>111</v>
      </c>
      <c r="D991" s="283" t="s">
        <v>1750</v>
      </c>
      <c r="E991" s="283" t="s">
        <v>343</v>
      </c>
      <c r="F991" s="288">
        <v>0</v>
      </c>
      <c r="G991" s="283" t="s">
        <v>1027</v>
      </c>
      <c r="H991" s="284" t="s">
        <v>344</v>
      </c>
      <c r="I991" t="s">
        <v>428</v>
      </c>
      <c r="K991" s="282" t="s">
        <v>345</v>
      </c>
      <c r="L991" s="283">
        <v>2013</v>
      </c>
      <c r="M991" s="284" t="s">
        <v>327</v>
      </c>
      <c r="N991" t="s">
        <v>327</v>
      </c>
      <c r="O991"/>
      <c r="S991" s="286"/>
      <c r="T991" s="276"/>
      <c r="U991" s="276"/>
      <c r="V991" s="287"/>
      <c r="AI991">
        <v>0</v>
      </c>
      <c r="AP991">
        <v>0</v>
      </c>
      <c r="AQ991" t="e">
        <f>VLOOKUP(A991,[1]Sheet1!$C$4:$G$51,1,0)</f>
        <v>#N/A</v>
      </c>
      <c r="AR991" t="e">
        <f>VLOOKUP(A991,[1]Sheet1!$C$4:$H$51,1,0)</f>
        <v>#N/A</v>
      </c>
    </row>
    <row r="992" spans="1:44" x14ac:dyDescent="0.2">
      <c r="A992" s="283">
        <v>124715</v>
      </c>
      <c r="B992" s="283" t="s">
        <v>1552</v>
      </c>
      <c r="C992" s="283" t="s">
        <v>87</v>
      </c>
      <c r="D992" s="283" t="s">
        <v>236</v>
      </c>
      <c r="E992" s="283" t="s">
        <v>1284</v>
      </c>
      <c r="F992" s="289">
        <v>35148</v>
      </c>
      <c r="G992" s="283" t="s">
        <v>1575</v>
      </c>
      <c r="H992" s="284" t="s">
        <v>344</v>
      </c>
      <c r="I992" t="s">
        <v>428</v>
      </c>
      <c r="K992" s="282" t="e">
        <v>#N/A</v>
      </c>
      <c r="L992" s="283">
        <v>0</v>
      </c>
      <c r="M992" s="284" t="e">
        <v>#N/A</v>
      </c>
      <c r="N992" t="s">
        <v>327</v>
      </c>
      <c r="O992"/>
      <c r="S992" s="286"/>
      <c r="T992" s="276"/>
      <c r="U992" s="276"/>
      <c r="V992" s="287"/>
      <c r="AI992">
        <v>0</v>
      </c>
      <c r="AO992" t="s">
        <v>1712</v>
      </c>
      <c r="AP992">
        <v>0</v>
      </c>
      <c r="AQ992" t="e">
        <f>VLOOKUP(A992,[1]Sheet1!$C$4:$G$51,1,0)</f>
        <v>#N/A</v>
      </c>
      <c r="AR992" t="e">
        <f>VLOOKUP(A992,[1]Sheet1!$C$4:$H$51,1,0)</f>
        <v>#N/A</v>
      </c>
    </row>
    <row r="993" spans="1:44" x14ac:dyDescent="0.2">
      <c r="A993" s="283">
        <v>124717</v>
      </c>
      <c r="B993" s="283" t="s">
        <v>1553</v>
      </c>
      <c r="C993" s="283" t="s">
        <v>1554</v>
      </c>
      <c r="D993" s="283" t="s">
        <v>254</v>
      </c>
      <c r="E993" s="283" t="s">
        <v>1284</v>
      </c>
      <c r="F993" s="289">
        <v>31311</v>
      </c>
      <c r="G993" s="283" t="s">
        <v>1582</v>
      </c>
      <c r="H993" s="284" t="s">
        <v>344</v>
      </c>
      <c r="I993" t="s">
        <v>428</v>
      </c>
      <c r="K993" s="282" t="s">
        <v>1567</v>
      </c>
      <c r="L993" s="283">
        <v>2010</v>
      </c>
      <c r="M993" s="284" t="s">
        <v>327</v>
      </c>
      <c r="N993" t="s">
        <v>329</v>
      </c>
      <c r="O993"/>
      <c r="S993" s="286"/>
      <c r="T993" s="276"/>
      <c r="U993" s="276"/>
      <c r="V993" s="287"/>
      <c r="AI993">
        <v>0</v>
      </c>
      <c r="AP993">
        <v>0</v>
      </c>
      <c r="AQ993" t="e">
        <f>VLOOKUP(A993,[1]Sheet1!$C$4:$G$51,1,0)</f>
        <v>#N/A</v>
      </c>
      <c r="AR993" t="e">
        <f>VLOOKUP(A993,[1]Sheet1!$C$4:$H$51,1,0)</f>
        <v>#N/A</v>
      </c>
    </row>
    <row r="994" spans="1:44" x14ac:dyDescent="0.2">
      <c r="A994" s="283">
        <v>124718</v>
      </c>
      <c r="B994" s="283" t="s">
        <v>1555</v>
      </c>
      <c r="C994" s="283" t="s">
        <v>90</v>
      </c>
      <c r="D994" s="283" t="s">
        <v>1334</v>
      </c>
      <c r="E994" s="283" t="s">
        <v>1284</v>
      </c>
      <c r="F994" s="289">
        <v>28503</v>
      </c>
      <c r="G994" s="283" t="s">
        <v>1604</v>
      </c>
      <c r="H994" s="284" t="s">
        <v>344</v>
      </c>
      <c r="I994" t="s">
        <v>431</v>
      </c>
      <c r="K994" s="282" t="s">
        <v>1567</v>
      </c>
      <c r="L994" s="283">
        <v>2009</v>
      </c>
      <c r="M994" s="284" t="s">
        <v>338</v>
      </c>
      <c r="N994" t="s">
        <v>338</v>
      </c>
      <c r="O994"/>
      <c r="S994" s="286"/>
      <c r="T994" s="276"/>
      <c r="U994" s="276"/>
      <c r="V994" s="287"/>
      <c r="AI994">
        <v>0</v>
      </c>
      <c r="AP994">
        <v>0</v>
      </c>
      <c r="AQ994" t="e">
        <f>VLOOKUP(A994,[1]Sheet1!$C$4:$G$51,1,0)</f>
        <v>#N/A</v>
      </c>
      <c r="AR994" t="e">
        <f>VLOOKUP(A994,[1]Sheet1!$C$4:$H$51,1,0)</f>
        <v>#N/A</v>
      </c>
    </row>
    <row r="995" spans="1:44" x14ac:dyDescent="0.2">
      <c r="A995" s="283">
        <v>124721</v>
      </c>
      <c r="B995" s="283" t="s">
        <v>1557</v>
      </c>
      <c r="C995" s="283" t="s">
        <v>66</v>
      </c>
      <c r="D995" s="283" t="s">
        <v>233</v>
      </c>
      <c r="E995" s="283" t="s">
        <v>1284</v>
      </c>
      <c r="F995" s="288">
        <v>0</v>
      </c>
      <c r="G995" s="283" t="s">
        <v>1677</v>
      </c>
      <c r="H995" s="284" t="s">
        <v>344</v>
      </c>
      <c r="I995" t="s">
        <v>428</v>
      </c>
      <c r="K995" s="282" t="s">
        <v>326</v>
      </c>
      <c r="L995" s="283">
        <v>0</v>
      </c>
      <c r="M995" s="284" t="s">
        <v>327</v>
      </c>
      <c r="N995" t="s">
        <v>333</v>
      </c>
      <c r="O995"/>
      <c r="S995" s="286"/>
      <c r="T995" s="276"/>
      <c r="U995" s="276"/>
      <c r="V995" s="287"/>
      <c r="AI995">
        <v>0</v>
      </c>
      <c r="AO995" t="s">
        <v>1712</v>
      </c>
      <c r="AP995">
        <v>0</v>
      </c>
      <c r="AQ995" t="e">
        <f>VLOOKUP(A995,[1]Sheet1!$C$4:$G$51,1,0)</f>
        <v>#N/A</v>
      </c>
      <c r="AR995" t="e">
        <f>VLOOKUP(A995,[1]Sheet1!$C$4:$H$51,1,0)</f>
        <v>#N/A</v>
      </c>
    </row>
    <row r="996" spans="1:44" x14ac:dyDescent="0.2">
      <c r="A996" s="283">
        <v>124724</v>
      </c>
      <c r="B996" s="283" t="s">
        <v>1558</v>
      </c>
      <c r="C996" s="283" t="s">
        <v>633</v>
      </c>
      <c r="D996" s="283" t="s">
        <v>399</v>
      </c>
      <c r="E996" s="283" t="s">
        <v>1284</v>
      </c>
      <c r="F996" s="289">
        <v>33345</v>
      </c>
      <c r="G996" s="283" t="s">
        <v>1596</v>
      </c>
      <c r="H996" s="284" t="s">
        <v>344</v>
      </c>
      <c r="I996" t="s">
        <v>431</v>
      </c>
      <c r="K996" s="282" t="s">
        <v>326</v>
      </c>
      <c r="L996" s="283">
        <v>2009</v>
      </c>
      <c r="M996" s="284" t="s">
        <v>327</v>
      </c>
      <c r="N996" t="s">
        <v>327</v>
      </c>
      <c r="O996"/>
      <c r="S996" s="286"/>
      <c r="T996" s="276"/>
      <c r="U996" s="276"/>
      <c r="V996" s="287"/>
      <c r="AI996">
        <v>0</v>
      </c>
      <c r="AP996">
        <v>0</v>
      </c>
      <c r="AQ996" t="e">
        <f>VLOOKUP(A996,[1]Sheet1!$C$4:$G$51,1,0)</f>
        <v>#N/A</v>
      </c>
      <c r="AR996" t="e">
        <f>VLOOKUP(A996,[1]Sheet1!$C$4:$H$51,1,0)</f>
        <v>#N/A</v>
      </c>
    </row>
    <row r="997" spans="1:44" x14ac:dyDescent="0.2">
      <c r="A997" s="283">
        <v>124729</v>
      </c>
      <c r="B997" s="283" t="s">
        <v>1559</v>
      </c>
      <c r="C997" s="283" t="s">
        <v>102</v>
      </c>
      <c r="D997" s="283" t="s">
        <v>455</v>
      </c>
      <c r="E997" s="283" t="s">
        <v>1284</v>
      </c>
      <c r="F997" s="289">
        <v>29640</v>
      </c>
      <c r="G997" s="283" t="s">
        <v>1596</v>
      </c>
      <c r="H997" s="284" t="s">
        <v>344</v>
      </c>
      <c r="I997" t="s">
        <v>428</v>
      </c>
      <c r="K997" s="282" t="s">
        <v>326</v>
      </c>
      <c r="L997" s="283">
        <v>0</v>
      </c>
      <c r="M997" s="284" t="e">
        <v>#N/A</v>
      </c>
      <c r="N997" t="s">
        <v>325</v>
      </c>
      <c r="O997"/>
      <c r="S997" s="286"/>
      <c r="T997" s="276"/>
      <c r="U997" s="276"/>
      <c r="V997" s="287"/>
      <c r="AI997">
        <v>0</v>
      </c>
      <c r="AP997">
        <v>0</v>
      </c>
      <c r="AQ997" t="e">
        <f>VLOOKUP(A997,[1]Sheet1!$C$4:$G$51,1,0)</f>
        <v>#N/A</v>
      </c>
      <c r="AR997" t="e">
        <f>VLOOKUP(A997,[1]Sheet1!$C$4:$H$51,1,0)</f>
        <v>#N/A</v>
      </c>
    </row>
    <row r="998" spans="1:44" x14ac:dyDescent="0.2">
      <c r="A998" s="283">
        <v>124730</v>
      </c>
      <c r="B998" s="283" t="s">
        <v>1560</v>
      </c>
      <c r="C998" s="283" t="s">
        <v>1561</v>
      </c>
      <c r="D998" s="283" t="s">
        <v>852</v>
      </c>
      <c r="E998" s="283" t="s">
        <v>343</v>
      </c>
      <c r="F998" s="289">
        <v>36556</v>
      </c>
      <c r="G998" s="283" t="s">
        <v>1591</v>
      </c>
      <c r="H998" s="284" t="s">
        <v>344</v>
      </c>
      <c r="I998" t="s">
        <v>428</v>
      </c>
      <c r="K998" s="282" t="s">
        <v>345</v>
      </c>
      <c r="L998" s="283">
        <v>2021</v>
      </c>
      <c r="M998" s="284" t="s">
        <v>327</v>
      </c>
      <c r="O998"/>
      <c r="S998" s="286"/>
      <c r="T998" s="276"/>
      <c r="U998" s="276"/>
      <c r="V998" s="287"/>
      <c r="AI998">
        <v>0</v>
      </c>
      <c r="AP998">
        <v>0</v>
      </c>
      <c r="AQ998" t="e">
        <f>VLOOKUP(A998,[1]Sheet1!$C$4:$G$51,1,0)</f>
        <v>#N/A</v>
      </c>
      <c r="AR998" t="e">
        <f>VLOOKUP(A998,[1]Sheet1!$C$4:$H$51,1,0)</f>
        <v>#N/A</v>
      </c>
    </row>
    <row r="999" spans="1:44" x14ac:dyDescent="0.2">
      <c r="A999" s="283">
        <v>124731</v>
      </c>
      <c r="B999" s="283" t="s">
        <v>1562</v>
      </c>
      <c r="C999" s="283" t="s">
        <v>630</v>
      </c>
      <c r="D999" s="283" t="s">
        <v>224</v>
      </c>
      <c r="E999" s="283" t="s">
        <v>342</v>
      </c>
      <c r="F999" s="289">
        <v>34012</v>
      </c>
      <c r="G999" s="283" t="s">
        <v>325</v>
      </c>
      <c r="H999" s="284" t="s">
        <v>344</v>
      </c>
      <c r="I999" t="s">
        <v>428</v>
      </c>
      <c r="K999" s="282" t="s">
        <v>326</v>
      </c>
      <c r="L999" s="283">
        <v>2011</v>
      </c>
      <c r="M999" s="284" t="s">
        <v>325</v>
      </c>
      <c r="N999" t="s">
        <v>330</v>
      </c>
      <c r="O999"/>
      <c r="S999" s="286"/>
      <c r="T999" s="276"/>
      <c r="U999" s="276"/>
      <c r="V999" s="287"/>
      <c r="AI999">
        <v>0</v>
      </c>
      <c r="AP999">
        <v>0</v>
      </c>
      <c r="AQ999" t="e">
        <f>VLOOKUP(A999,[1]Sheet1!$C$4:$G$51,1,0)</f>
        <v>#N/A</v>
      </c>
      <c r="AR999" t="e">
        <f>VLOOKUP(A999,[1]Sheet1!$C$4:$H$51,1,0)</f>
        <v>#N/A</v>
      </c>
    </row>
    <row r="1000" spans="1:44" x14ac:dyDescent="0.2">
      <c r="A1000" s="283">
        <v>124732</v>
      </c>
      <c r="B1000" s="283" t="s">
        <v>1563</v>
      </c>
      <c r="C1000" s="283" t="s">
        <v>66</v>
      </c>
      <c r="D1000" s="283" t="s">
        <v>451</v>
      </c>
      <c r="E1000" s="283" t="s">
        <v>1284</v>
      </c>
      <c r="F1000" s="289">
        <v>37457</v>
      </c>
      <c r="G1000" s="283" t="s">
        <v>1599</v>
      </c>
      <c r="H1000" s="284" t="s">
        <v>344</v>
      </c>
      <c r="I1000" t="s">
        <v>428</v>
      </c>
      <c r="K1000" s="282" t="s">
        <v>326</v>
      </c>
      <c r="L1000" s="283">
        <v>2020</v>
      </c>
      <c r="M1000" s="284" t="s">
        <v>325</v>
      </c>
      <c r="O1000"/>
      <c r="S1000" s="286"/>
      <c r="T1000" s="276"/>
      <c r="U1000" s="276"/>
      <c r="V1000" s="287"/>
      <c r="AI1000">
        <v>0</v>
      </c>
      <c r="AP1000">
        <v>0</v>
      </c>
      <c r="AQ1000" t="e">
        <f>VLOOKUP(A1000,[1]Sheet1!$C$4:$G$51,1,0)</f>
        <v>#N/A</v>
      </c>
      <c r="AR1000" t="e">
        <f>VLOOKUP(A1000,[1]Sheet1!$C$4:$H$51,1,0)</f>
        <v>#N/A</v>
      </c>
    </row>
    <row r="1001" spans="1:44" x14ac:dyDescent="0.2">
      <c r="A1001" s="283">
        <v>124735</v>
      </c>
      <c r="B1001" s="283" t="s">
        <v>1507</v>
      </c>
      <c r="C1001" s="283" t="s">
        <v>87</v>
      </c>
      <c r="D1001" s="283" t="s">
        <v>235</v>
      </c>
      <c r="E1001" s="283" t="s">
        <v>1284</v>
      </c>
      <c r="F1001" s="289">
        <v>36616</v>
      </c>
      <c r="G1001" s="283" t="s">
        <v>325</v>
      </c>
      <c r="H1001" s="284" t="s">
        <v>344</v>
      </c>
      <c r="I1001" t="s">
        <v>428</v>
      </c>
      <c r="K1001" s="282" t="s">
        <v>326</v>
      </c>
      <c r="L1001" s="283">
        <v>2018</v>
      </c>
      <c r="M1001" s="284" t="s">
        <v>325</v>
      </c>
      <c r="N1001" t="s">
        <v>330</v>
      </c>
      <c r="O1001"/>
      <c r="S1001" s="286"/>
      <c r="T1001" s="276"/>
      <c r="U1001" s="276"/>
      <c r="V1001" s="287"/>
      <c r="AI1001">
        <v>0</v>
      </c>
      <c r="AP1001">
        <v>0</v>
      </c>
      <c r="AQ1001" t="e">
        <f>VLOOKUP(A1001,[1]Sheet1!$C$4:$G$51,1,0)</f>
        <v>#N/A</v>
      </c>
      <c r="AR1001" t="e">
        <f>VLOOKUP(A1001,[1]Sheet1!$C$4:$H$51,1,0)</f>
        <v>#N/A</v>
      </c>
    </row>
    <row r="1002" spans="1:44" x14ac:dyDescent="0.2">
      <c r="A1002" s="283">
        <v>124739</v>
      </c>
      <c r="B1002" s="283" t="s">
        <v>1395</v>
      </c>
      <c r="C1002" s="283" t="s">
        <v>72</v>
      </c>
      <c r="D1002" s="283" t="s">
        <v>1731</v>
      </c>
      <c r="E1002" s="283"/>
      <c r="F1002" s="283"/>
      <c r="G1002" s="283"/>
      <c r="H1002" s="284"/>
      <c r="I1002" t="s">
        <v>428</v>
      </c>
      <c r="K1002" s="282"/>
      <c r="L1002" s="283"/>
      <c r="M1002" s="284"/>
      <c r="O1002"/>
      <c r="S1002" s="286"/>
      <c r="T1002" s="276"/>
      <c r="U1002" s="276"/>
      <c r="V1002" s="287"/>
      <c r="AI1002">
        <v>0</v>
      </c>
      <c r="AO1002" t="s">
        <v>1712</v>
      </c>
      <c r="AP1002">
        <v>0</v>
      </c>
      <c r="AQ1002" t="e">
        <f>VLOOKUP(A1002,[1]Sheet1!$C$4:$G$51,1,0)</f>
        <v>#N/A</v>
      </c>
      <c r="AR1002" t="e">
        <f>VLOOKUP(A1002,[1]Sheet1!$C$4:$H$51,1,0)</f>
        <v>#N/A</v>
      </c>
    </row>
    <row r="1003" spans="1:44" x14ac:dyDescent="0.2">
      <c r="A1003" s="283">
        <v>124741</v>
      </c>
      <c r="B1003" s="283" t="s">
        <v>1537</v>
      </c>
      <c r="C1003" s="283" t="s">
        <v>74</v>
      </c>
      <c r="D1003" s="283" t="s">
        <v>1703</v>
      </c>
      <c r="E1003" s="283"/>
      <c r="F1003" s="283"/>
      <c r="G1003" s="283"/>
      <c r="H1003" s="284"/>
      <c r="I1003" t="s">
        <v>428</v>
      </c>
      <c r="K1003" s="282"/>
      <c r="L1003" s="283"/>
      <c r="M1003" s="284"/>
      <c r="O1003"/>
      <c r="S1003" s="286"/>
      <c r="T1003" s="276"/>
      <c r="U1003" s="276"/>
      <c r="V1003" s="287"/>
      <c r="AI1003">
        <v>0</v>
      </c>
      <c r="AO1003" t="s">
        <v>1712</v>
      </c>
      <c r="AP1003">
        <v>0</v>
      </c>
      <c r="AQ1003" t="e">
        <f>VLOOKUP(A1003,[1]Sheet1!$C$4:$G$51,1,0)</f>
        <v>#N/A</v>
      </c>
      <c r="AR1003" t="e">
        <f>VLOOKUP(A1003,[1]Sheet1!$C$4:$H$51,1,0)</f>
        <v>#N/A</v>
      </c>
    </row>
    <row r="1004" spans="1:44" x14ac:dyDescent="0.2">
      <c r="A1004" s="283">
        <v>124789</v>
      </c>
      <c r="B1004" s="283" t="s">
        <v>1752</v>
      </c>
      <c r="C1004" s="283" t="s">
        <v>124</v>
      </c>
      <c r="D1004" s="283" t="s">
        <v>538</v>
      </c>
      <c r="E1004" s="283" t="s">
        <v>1284</v>
      </c>
      <c r="F1004" s="289">
        <v>37622</v>
      </c>
      <c r="G1004" s="283" t="s">
        <v>325</v>
      </c>
      <c r="H1004" s="284" t="s">
        <v>603</v>
      </c>
      <c r="I1004" t="s">
        <v>428</v>
      </c>
      <c r="K1004" s="282" t="s">
        <v>326</v>
      </c>
      <c r="L1004" s="283">
        <v>2020</v>
      </c>
      <c r="M1004" s="284" t="s">
        <v>325</v>
      </c>
      <c r="N1004" t="s">
        <v>600</v>
      </c>
      <c r="O1004"/>
      <c r="S1004" s="286"/>
      <c r="T1004" s="276"/>
      <c r="U1004" s="276"/>
      <c r="V1004" s="287"/>
      <c r="AI1004">
        <v>0</v>
      </c>
      <c r="AP1004">
        <v>0</v>
      </c>
      <c r="AQ1004" t="e">
        <f>VLOOKUP(A1004,[1]Sheet1!$C$4:$G$51,1,0)</f>
        <v>#N/A</v>
      </c>
      <c r="AR1004" t="e">
        <f>VLOOKUP(A1004,[1]Sheet1!$C$4:$H$51,1,0)</f>
        <v>#N/A</v>
      </c>
    </row>
    <row r="1005" spans="1:44" x14ac:dyDescent="0.2">
      <c r="A1005" s="283">
        <v>124817</v>
      </c>
      <c r="B1005" s="283" t="s">
        <v>1753</v>
      </c>
      <c r="C1005" s="283" t="s">
        <v>545</v>
      </c>
      <c r="D1005" s="283" t="s">
        <v>283</v>
      </c>
      <c r="E1005" s="283" t="s">
        <v>1284</v>
      </c>
      <c r="F1005" s="289">
        <v>36678</v>
      </c>
      <c r="G1005" s="283" t="s">
        <v>325</v>
      </c>
      <c r="H1005" s="284" t="s">
        <v>344</v>
      </c>
      <c r="I1005" t="s">
        <v>428</v>
      </c>
      <c r="K1005" s="282" t="s">
        <v>1567</v>
      </c>
      <c r="L1005" s="283">
        <v>2018</v>
      </c>
      <c r="M1005" s="284" t="s">
        <v>325</v>
      </c>
      <c r="N1005" t="s">
        <v>327</v>
      </c>
      <c r="O1005"/>
      <c r="S1005" s="286"/>
      <c r="T1005" s="276"/>
      <c r="U1005" s="276"/>
      <c r="V1005" s="287"/>
      <c r="AI1005">
        <v>0</v>
      </c>
      <c r="AP1005">
        <v>0</v>
      </c>
      <c r="AQ1005" t="e">
        <f>VLOOKUP(A1005,[1]Sheet1!$C$4:$G$51,1,0)</f>
        <v>#N/A</v>
      </c>
      <c r="AR1005" t="e">
        <f>VLOOKUP(A1005,[1]Sheet1!$C$4:$H$51,1,0)</f>
        <v>#N/A</v>
      </c>
    </row>
    <row r="1006" spans="1:44" x14ac:dyDescent="0.2">
      <c r="A1006" s="283">
        <v>124821</v>
      </c>
      <c r="B1006" s="283" t="s">
        <v>1754</v>
      </c>
      <c r="C1006" s="283" t="s">
        <v>63</v>
      </c>
      <c r="D1006" s="283" t="s">
        <v>245</v>
      </c>
      <c r="E1006" s="283" t="s">
        <v>342</v>
      </c>
      <c r="F1006" s="289">
        <v>26209</v>
      </c>
      <c r="G1006" s="283" t="s">
        <v>325</v>
      </c>
      <c r="H1006" s="284" t="s">
        <v>344</v>
      </c>
      <c r="I1006" t="s">
        <v>428</v>
      </c>
      <c r="K1006" s="282" t="s">
        <v>1567</v>
      </c>
      <c r="L1006" s="283">
        <v>1991</v>
      </c>
      <c r="M1006" s="284" t="s">
        <v>325</v>
      </c>
      <c r="N1006" t="s">
        <v>329</v>
      </c>
      <c r="O1006"/>
      <c r="S1006" s="286"/>
      <c r="T1006" s="276"/>
      <c r="U1006" s="276"/>
      <c r="V1006" s="287"/>
      <c r="AI1006">
        <v>0</v>
      </c>
      <c r="AO1006" t="s">
        <v>1712</v>
      </c>
      <c r="AP1006">
        <v>0</v>
      </c>
      <c r="AQ1006" t="e">
        <f>VLOOKUP(A1006,[1]Sheet1!$C$4:$G$51,1,0)</f>
        <v>#N/A</v>
      </c>
      <c r="AR1006" t="e">
        <f>VLOOKUP(A1006,[1]Sheet1!$C$4:$H$51,1,0)</f>
        <v>#N/A</v>
      </c>
    </row>
    <row r="1007" spans="1:44" x14ac:dyDescent="0.2">
      <c r="A1007" s="283">
        <v>124832</v>
      </c>
      <c r="B1007" s="283" t="s">
        <v>1755</v>
      </c>
      <c r="C1007" s="283" t="s">
        <v>461</v>
      </c>
      <c r="D1007" s="283" t="s">
        <v>277</v>
      </c>
      <c r="E1007" s="283" t="s">
        <v>1284</v>
      </c>
      <c r="F1007" s="289">
        <v>35297</v>
      </c>
      <c r="G1007" s="283" t="s">
        <v>1659</v>
      </c>
      <c r="H1007" s="284" t="s">
        <v>344</v>
      </c>
      <c r="I1007" t="s">
        <v>428</v>
      </c>
      <c r="K1007" s="282" t="s">
        <v>1567</v>
      </c>
      <c r="L1007" s="283">
        <v>2018</v>
      </c>
      <c r="M1007" s="284" t="s">
        <v>327</v>
      </c>
      <c r="N1007" t="s">
        <v>327</v>
      </c>
      <c r="O1007"/>
      <c r="S1007" s="286"/>
      <c r="T1007" s="276"/>
      <c r="U1007" s="276"/>
      <c r="V1007" s="287"/>
      <c r="AI1007">
        <v>0</v>
      </c>
      <c r="AP1007">
        <v>0</v>
      </c>
      <c r="AQ1007" t="e">
        <f>VLOOKUP(A1007,[1]Sheet1!$C$4:$G$51,1,0)</f>
        <v>#N/A</v>
      </c>
      <c r="AR1007" t="e">
        <f>VLOOKUP(A1007,[1]Sheet1!$C$4:$H$51,1,0)</f>
        <v>#N/A</v>
      </c>
    </row>
    <row r="1008" spans="1:44" x14ac:dyDescent="0.2">
      <c r="A1008" s="283">
        <v>124847</v>
      </c>
      <c r="B1008" s="283" t="s">
        <v>1756</v>
      </c>
      <c r="C1008" s="283" t="s">
        <v>368</v>
      </c>
      <c r="D1008" s="283" t="s">
        <v>203</v>
      </c>
      <c r="E1008" s="283" t="s">
        <v>1284</v>
      </c>
      <c r="F1008" s="289">
        <v>34908</v>
      </c>
      <c r="G1008" s="283" t="s">
        <v>333</v>
      </c>
      <c r="H1008" s="284" t="s">
        <v>344</v>
      </c>
      <c r="I1008" t="s">
        <v>428</v>
      </c>
      <c r="K1008" s="282" t="s">
        <v>1567</v>
      </c>
      <c r="L1008" s="283">
        <v>2013</v>
      </c>
      <c r="M1008" s="284" t="s">
        <v>333</v>
      </c>
      <c r="N1008" t="s">
        <v>333</v>
      </c>
      <c r="O1008"/>
      <c r="S1008" s="286"/>
      <c r="T1008" s="276"/>
      <c r="U1008" s="276"/>
      <c r="V1008" s="287"/>
      <c r="AI1008">
        <v>0</v>
      </c>
      <c r="AP1008">
        <v>0</v>
      </c>
      <c r="AQ1008" t="e">
        <f>VLOOKUP(A1008,[1]Sheet1!$C$4:$G$51,1,0)</f>
        <v>#N/A</v>
      </c>
      <c r="AR1008" t="e">
        <f>VLOOKUP(A1008,[1]Sheet1!$C$4:$H$51,1,0)</f>
        <v>#N/A</v>
      </c>
    </row>
    <row r="1009" spans="1:44" x14ac:dyDescent="0.2">
      <c r="A1009" s="283">
        <v>124854</v>
      </c>
      <c r="B1009" s="283" t="s">
        <v>1757</v>
      </c>
      <c r="C1009" s="283" t="s">
        <v>71</v>
      </c>
      <c r="D1009" s="283" t="s">
        <v>220</v>
      </c>
      <c r="E1009" s="283" t="s">
        <v>1284</v>
      </c>
      <c r="F1009" s="289">
        <v>33243</v>
      </c>
      <c r="G1009" s="283" t="s">
        <v>1596</v>
      </c>
      <c r="H1009" s="284" t="s">
        <v>344</v>
      </c>
      <c r="I1009" t="s">
        <v>431</v>
      </c>
      <c r="K1009" s="282" t="s">
        <v>326</v>
      </c>
      <c r="L1009" s="283">
        <v>2020</v>
      </c>
      <c r="M1009" s="284" t="s">
        <v>327</v>
      </c>
      <c r="N1009" t="s">
        <v>327</v>
      </c>
      <c r="O1009"/>
      <c r="S1009" s="286"/>
      <c r="T1009" s="276"/>
      <c r="U1009" s="276"/>
      <c r="V1009" s="287"/>
      <c r="AI1009">
        <v>0</v>
      </c>
      <c r="AP1009">
        <v>0</v>
      </c>
      <c r="AQ1009" t="e">
        <f>VLOOKUP(A1009,[1]Sheet1!$C$4:$G$51,1,0)</f>
        <v>#N/A</v>
      </c>
      <c r="AR1009" t="e">
        <f>VLOOKUP(A1009,[1]Sheet1!$C$4:$H$51,1,0)</f>
        <v>#N/A</v>
      </c>
    </row>
    <row r="1010" spans="1:44" x14ac:dyDescent="0.2">
      <c r="A1010" s="283">
        <v>124861</v>
      </c>
      <c r="B1010" s="283" t="s">
        <v>1758</v>
      </c>
      <c r="C1010" s="283" t="s">
        <v>1283</v>
      </c>
      <c r="D1010" s="283" t="s">
        <v>422</v>
      </c>
      <c r="E1010" s="283" t="s">
        <v>1284</v>
      </c>
      <c r="F1010" s="289">
        <v>30437</v>
      </c>
      <c r="G1010" s="283" t="s">
        <v>325</v>
      </c>
      <c r="H1010" s="284" t="s">
        <v>344</v>
      </c>
      <c r="I1010" t="s">
        <v>428</v>
      </c>
      <c r="K1010" s="282" t="s">
        <v>326</v>
      </c>
      <c r="L1010" s="283">
        <v>2003</v>
      </c>
      <c r="M1010" s="284" t="s">
        <v>325</v>
      </c>
      <c r="N1010" t="s">
        <v>336</v>
      </c>
      <c r="O1010"/>
      <c r="S1010" s="286"/>
      <c r="T1010" s="276"/>
      <c r="U1010" s="276"/>
      <c r="V1010" s="287"/>
      <c r="AI1010">
        <v>0</v>
      </c>
      <c r="AP1010">
        <v>0</v>
      </c>
      <c r="AQ1010" t="e">
        <f>VLOOKUP(A1010,[1]Sheet1!$C$4:$G$51,1,0)</f>
        <v>#N/A</v>
      </c>
      <c r="AR1010" t="e">
        <f>VLOOKUP(A1010,[1]Sheet1!$C$4:$H$51,1,0)</f>
        <v>#N/A</v>
      </c>
    </row>
    <row r="1011" spans="1:44" x14ac:dyDescent="0.2">
      <c r="A1011" s="283">
        <v>124938</v>
      </c>
      <c r="B1011" s="283" t="s">
        <v>1759</v>
      </c>
      <c r="C1011" s="283" t="s">
        <v>161</v>
      </c>
      <c r="D1011" s="283" t="s">
        <v>1760</v>
      </c>
      <c r="E1011" s="283" t="s">
        <v>1284</v>
      </c>
      <c r="F1011" s="289">
        <v>32643</v>
      </c>
      <c r="G1011" s="283" t="s">
        <v>1785</v>
      </c>
      <c r="H1011" s="284" t="s">
        <v>344</v>
      </c>
      <c r="I1011" t="s">
        <v>428</v>
      </c>
      <c r="K1011" s="282" t="s">
        <v>1567</v>
      </c>
      <c r="L1011" s="283">
        <v>2007</v>
      </c>
      <c r="M1011" s="284" t="s">
        <v>330</v>
      </c>
      <c r="N1011" t="s">
        <v>330</v>
      </c>
      <c r="O1011"/>
      <c r="S1011" s="286"/>
      <c r="T1011" s="276"/>
      <c r="U1011" s="276"/>
      <c r="V1011" s="287"/>
      <c r="AI1011">
        <v>0</v>
      </c>
      <c r="AP1011">
        <v>0</v>
      </c>
      <c r="AQ1011" t="e">
        <f>VLOOKUP(A1011,[1]Sheet1!$C$4:$G$51,1,0)</f>
        <v>#N/A</v>
      </c>
      <c r="AR1011" t="e">
        <f>VLOOKUP(A1011,[1]Sheet1!$C$4:$H$51,1,0)</f>
        <v>#N/A</v>
      </c>
    </row>
    <row r="1012" spans="1:44" x14ac:dyDescent="0.2">
      <c r="A1012" s="283">
        <v>124944</v>
      </c>
      <c r="B1012" s="283" t="s">
        <v>1761</v>
      </c>
      <c r="C1012" s="283" t="s">
        <v>675</v>
      </c>
      <c r="D1012" s="283" t="s">
        <v>1762</v>
      </c>
      <c r="E1012" s="283" t="s">
        <v>1284</v>
      </c>
      <c r="F1012" s="289">
        <v>36623</v>
      </c>
      <c r="G1012" s="283" t="s">
        <v>1791</v>
      </c>
      <c r="H1012" s="284" t="s">
        <v>344</v>
      </c>
      <c r="I1012" t="s">
        <v>431</v>
      </c>
      <c r="K1012" s="282" t="s">
        <v>1567</v>
      </c>
      <c r="L1012" s="283">
        <v>2018</v>
      </c>
      <c r="M1012" s="284" t="s">
        <v>336</v>
      </c>
      <c r="N1012" t="s">
        <v>336</v>
      </c>
      <c r="O1012"/>
      <c r="S1012" s="286"/>
      <c r="T1012" s="276"/>
      <c r="U1012" s="276"/>
      <c r="V1012" s="287"/>
      <c r="AI1012">
        <v>0</v>
      </c>
      <c r="AP1012">
        <v>0</v>
      </c>
      <c r="AQ1012" t="e">
        <f>VLOOKUP(A1012,[1]Sheet1!$C$4:$G$51,1,0)</f>
        <v>#N/A</v>
      </c>
      <c r="AR1012" t="e">
        <f>VLOOKUP(A1012,[1]Sheet1!$C$4:$H$51,1,0)</f>
        <v>#N/A</v>
      </c>
    </row>
    <row r="1013" spans="1:44" x14ac:dyDescent="0.2">
      <c r="A1013" s="283">
        <v>124973</v>
      </c>
      <c r="B1013" s="283" t="s">
        <v>1763</v>
      </c>
      <c r="C1013" s="283" t="s">
        <v>494</v>
      </c>
      <c r="D1013" s="283" t="s">
        <v>232</v>
      </c>
      <c r="E1013" s="283" t="s">
        <v>342</v>
      </c>
      <c r="F1013" s="289">
        <v>38014</v>
      </c>
      <c r="G1013" s="283" t="s">
        <v>325</v>
      </c>
      <c r="H1013" s="284" t="s">
        <v>344</v>
      </c>
      <c r="I1013" t="s">
        <v>428</v>
      </c>
      <c r="K1013" s="282" t="s">
        <v>326</v>
      </c>
      <c r="L1013" s="283">
        <v>2021</v>
      </c>
      <c r="M1013" s="284" t="s">
        <v>325</v>
      </c>
      <c r="N1013" t="s">
        <v>331</v>
      </c>
      <c r="O1013"/>
      <c r="S1013" s="286"/>
      <c r="T1013" s="276"/>
      <c r="U1013" s="276"/>
      <c r="V1013" s="287"/>
      <c r="AI1013">
        <v>0</v>
      </c>
      <c r="AP1013">
        <v>0</v>
      </c>
      <c r="AQ1013" t="e">
        <f>VLOOKUP(A1013,[1]Sheet1!$C$4:$G$51,1,0)</f>
        <v>#N/A</v>
      </c>
      <c r="AR1013" t="e">
        <f>VLOOKUP(A1013,[1]Sheet1!$C$4:$H$51,1,0)</f>
        <v>#N/A</v>
      </c>
    </row>
    <row r="1014" spans="1:44" x14ac:dyDescent="0.2">
      <c r="A1014" s="283">
        <v>125003</v>
      </c>
      <c r="B1014" s="283" t="s">
        <v>981</v>
      </c>
      <c r="C1014" s="283" t="s">
        <v>70</v>
      </c>
      <c r="D1014" s="283" t="s">
        <v>411</v>
      </c>
      <c r="E1014" s="283"/>
      <c r="F1014" s="283"/>
      <c r="G1014" s="283"/>
      <c r="H1014" s="284"/>
      <c r="I1014" t="s">
        <v>428</v>
      </c>
      <c r="K1014" s="282"/>
      <c r="L1014" s="283"/>
      <c r="M1014" s="284"/>
      <c r="O1014"/>
      <c r="S1014" s="286"/>
      <c r="T1014" s="276"/>
      <c r="U1014" s="276"/>
      <c r="V1014" s="287"/>
      <c r="AI1014">
        <v>0</v>
      </c>
      <c r="AO1014" t="s">
        <v>1712</v>
      </c>
      <c r="AP1014">
        <v>0</v>
      </c>
      <c r="AQ1014" t="e">
        <f>VLOOKUP(A1014,[1]Sheet1!$C$4:$G$51,1,0)</f>
        <v>#N/A</v>
      </c>
      <c r="AR1014" t="e">
        <f>VLOOKUP(A1014,[1]Sheet1!$C$4:$H$51,1,0)</f>
        <v>#N/A</v>
      </c>
    </row>
    <row r="1015" spans="1:44" x14ac:dyDescent="0.2">
      <c r="A1015" s="283">
        <v>125011</v>
      </c>
      <c r="B1015" s="283" t="s">
        <v>1765</v>
      </c>
      <c r="C1015" s="283" t="s">
        <v>86</v>
      </c>
      <c r="D1015" s="283" t="s">
        <v>250</v>
      </c>
      <c r="E1015" s="283" t="s">
        <v>1284</v>
      </c>
      <c r="F1015" s="289">
        <v>37401</v>
      </c>
      <c r="G1015" s="283" t="s">
        <v>325</v>
      </c>
      <c r="H1015" s="284" t="s">
        <v>344</v>
      </c>
      <c r="I1015" t="s">
        <v>431</v>
      </c>
      <c r="K1015" s="282" t="s">
        <v>326</v>
      </c>
      <c r="L1015" s="283">
        <v>2020</v>
      </c>
      <c r="M1015" s="284" t="s">
        <v>327</v>
      </c>
      <c r="N1015" t="s">
        <v>325</v>
      </c>
      <c r="O1015"/>
      <c r="S1015" s="286"/>
      <c r="T1015" s="276"/>
      <c r="U1015" s="276"/>
      <c r="V1015" s="287"/>
      <c r="AI1015">
        <v>0</v>
      </c>
      <c r="AP1015">
        <v>0</v>
      </c>
      <c r="AQ1015" t="e">
        <f>VLOOKUP(A1015,[1]Sheet1!$C$4:$G$51,1,0)</f>
        <v>#N/A</v>
      </c>
      <c r="AR1015" t="e">
        <f>VLOOKUP(A1015,[1]Sheet1!$C$4:$H$51,1,0)</f>
        <v>#N/A</v>
      </c>
    </row>
    <row r="1016" spans="1:44" x14ac:dyDescent="0.2">
      <c r="A1016" s="283">
        <v>125025</v>
      </c>
      <c r="B1016" s="283" t="s">
        <v>1766</v>
      </c>
      <c r="C1016" s="283" t="s">
        <v>671</v>
      </c>
      <c r="D1016" s="283" t="s">
        <v>208</v>
      </c>
      <c r="E1016" s="283" t="s">
        <v>342</v>
      </c>
      <c r="F1016" s="289">
        <v>36610</v>
      </c>
      <c r="G1016" s="283" t="s">
        <v>325</v>
      </c>
      <c r="H1016" s="284" t="s">
        <v>344</v>
      </c>
      <c r="I1016" t="s">
        <v>428</v>
      </c>
      <c r="K1016" s="282" t="s">
        <v>326</v>
      </c>
      <c r="L1016" s="283">
        <v>2018</v>
      </c>
      <c r="M1016" s="284" t="s">
        <v>325</v>
      </c>
      <c r="N1016" t="s">
        <v>325</v>
      </c>
      <c r="O1016"/>
      <c r="S1016" s="286"/>
      <c r="T1016" s="276"/>
      <c r="U1016" s="276"/>
      <c r="V1016" s="287"/>
      <c r="AI1016">
        <v>0</v>
      </c>
      <c r="AO1016" t="s">
        <v>1712</v>
      </c>
      <c r="AP1016">
        <v>0</v>
      </c>
      <c r="AQ1016" t="e">
        <f>VLOOKUP(A1016,[1]Sheet1!$C$4:$G$51,1,0)</f>
        <v>#N/A</v>
      </c>
      <c r="AR1016" t="e">
        <f>VLOOKUP(A1016,[1]Sheet1!$C$4:$H$51,1,0)</f>
        <v>#N/A</v>
      </c>
    </row>
    <row r="1017" spans="1:44" x14ac:dyDescent="0.2">
      <c r="A1017" s="283">
        <v>125026</v>
      </c>
      <c r="B1017" s="283" t="s">
        <v>1767</v>
      </c>
      <c r="C1017" s="283" t="s">
        <v>386</v>
      </c>
      <c r="D1017" s="283" t="s">
        <v>1731</v>
      </c>
      <c r="E1017" s="283" t="s">
        <v>1284</v>
      </c>
      <c r="F1017" s="289">
        <v>32957</v>
      </c>
      <c r="G1017" s="283" t="s">
        <v>331</v>
      </c>
      <c r="H1017" s="284" t="s">
        <v>344</v>
      </c>
      <c r="I1017" t="s">
        <v>428</v>
      </c>
      <c r="K1017" s="282" t="s">
        <v>1567</v>
      </c>
      <c r="L1017" s="283">
        <v>2009</v>
      </c>
      <c r="M1017" s="284" t="s">
        <v>331</v>
      </c>
      <c r="N1017" t="s">
        <v>331</v>
      </c>
      <c r="O1017"/>
      <c r="S1017" s="286"/>
      <c r="T1017" s="276"/>
      <c r="U1017" s="276"/>
      <c r="V1017" s="287"/>
      <c r="AI1017">
        <v>0</v>
      </c>
      <c r="AP1017">
        <v>0</v>
      </c>
      <c r="AQ1017" t="e">
        <f>VLOOKUP(A1017,[1]Sheet1!$C$4:$G$51,1,0)</f>
        <v>#N/A</v>
      </c>
      <c r="AR1017" t="e">
        <f>VLOOKUP(A1017,[1]Sheet1!$C$4:$H$51,1,0)</f>
        <v>#N/A</v>
      </c>
    </row>
    <row r="1018" spans="1:44" x14ac:dyDescent="0.2">
      <c r="A1018" s="283">
        <v>125034</v>
      </c>
      <c r="B1018" s="283" t="s">
        <v>1768</v>
      </c>
      <c r="C1018" s="283" t="s">
        <v>84</v>
      </c>
      <c r="D1018" s="283" t="s">
        <v>663</v>
      </c>
      <c r="E1018" s="283" t="s">
        <v>342</v>
      </c>
      <c r="F1018" s="289">
        <v>36892</v>
      </c>
      <c r="G1018" s="283" t="s">
        <v>325</v>
      </c>
      <c r="H1018" s="284" t="s">
        <v>344</v>
      </c>
      <c r="I1018" t="s">
        <v>428</v>
      </c>
      <c r="K1018" s="282" t="s">
        <v>326</v>
      </c>
      <c r="L1018" s="283">
        <v>2019</v>
      </c>
      <c r="M1018" s="284" t="s">
        <v>325</v>
      </c>
      <c r="N1018" t="s">
        <v>325</v>
      </c>
      <c r="O1018"/>
      <c r="S1018" s="286"/>
      <c r="T1018" s="276"/>
      <c r="U1018" s="276"/>
      <c r="V1018" s="287"/>
      <c r="AI1018">
        <v>0</v>
      </c>
      <c r="AP1018">
        <v>0</v>
      </c>
      <c r="AQ1018" t="e">
        <f>VLOOKUP(A1018,[1]Sheet1!$C$4:$G$51,1,0)</f>
        <v>#N/A</v>
      </c>
      <c r="AR1018" t="e">
        <f>VLOOKUP(A1018,[1]Sheet1!$C$4:$H$51,1,0)</f>
        <v>#N/A</v>
      </c>
    </row>
    <row r="1019" spans="1:44" x14ac:dyDescent="0.2">
      <c r="A1019" s="283">
        <v>125038</v>
      </c>
      <c r="B1019" s="283" t="s">
        <v>1769</v>
      </c>
      <c r="C1019" s="283" t="s">
        <v>157</v>
      </c>
      <c r="D1019" s="283" t="s">
        <v>231</v>
      </c>
      <c r="E1019" s="283" t="s">
        <v>342</v>
      </c>
      <c r="F1019" s="289">
        <v>35083</v>
      </c>
      <c r="G1019" s="283" t="s">
        <v>1583</v>
      </c>
      <c r="H1019" s="284" t="s">
        <v>344</v>
      </c>
      <c r="I1019" t="s">
        <v>428</v>
      </c>
      <c r="K1019" s="282" t="s">
        <v>326</v>
      </c>
      <c r="L1019" s="283">
        <v>2014</v>
      </c>
      <c r="M1019" s="284" t="s">
        <v>327</v>
      </c>
      <c r="N1019" t="s">
        <v>327</v>
      </c>
      <c r="O1019"/>
      <c r="S1019" s="286"/>
      <c r="T1019" s="276"/>
      <c r="U1019" s="276"/>
      <c r="V1019" s="287"/>
      <c r="AI1019">
        <v>0</v>
      </c>
      <c r="AP1019">
        <v>0</v>
      </c>
      <c r="AQ1019" t="e">
        <f>VLOOKUP(A1019,[1]Sheet1!$C$4:$G$51,1,0)</f>
        <v>#N/A</v>
      </c>
      <c r="AR1019" t="e">
        <f>VLOOKUP(A1019,[1]Sheet1!$C$4:$H$51,1,0)</f>
        <v>#N/A</v>
      </c>
    </row>
    <row r="1020" spans="1:44" x14ac:dyDescent="0.2">
      <c r="A1020" s="283">
        <v>125060</v>
      </c>
      <c r="B1020" s="283" t="s">
        <v>1770</v>
      </c>
      <c r="C1020" s="283" t="s">
        <v>69</v>
      </c>
      <c r="D1020" s="283" t="s">
        <v>400</v>
      </c>
      <c r="E1020" s="283" t="s">
        <v>1284</v>
      </c>
      <c r="F1020" s="289">
        <v>32352</v>
      </c>
      <c r="G1020" s="283" t="s">
        <v>325</v>
      </c>
      <c r="H1020" s="284" t="s">
        <v>344</v>
      </c>
      <c r="I1020" t="s">
        <v>428</v>
      </c>
      <c r="K1020" s="282" t="s">
        <v>1567</v>
      </c>
      <c r="L1020" s="283">
        <v>2007</v>
      </c>
      <c r="M1020" s="284" t="s">
        <v>325</v>
      </c>
      <c r="O1020"/>
      <c r="S1020" s="286"/>
      <c r="T1020" s="276"/>
      <c r="U1020" s="276"/>
      <c r="V1020" s="287"/>
      <c r="AI1020">
        <v>0</v>
      </c>
      <c r="AP1020">
        <v>0</v>
      </c>
      <c r="AQ1020" t="e">
        <f>VLOOKUP(A1020,[1]Sheet1!$C$4:$G$51,1,0)</f>
        <v>#N/A</v>
      </c>
      <c r="AR1020" t="e">
        <f>VLOOKUP(A1020,[1]Sheet1!$C$4:$H$51,1,0)</f>
        <v>#N/A</v>
      </c>
    </row>
    <row r="1021" spans="1:44" x14ac:dyDescent="0.2">
      <c r="A1021" s="283">
        <v>125079</v>
      </c>
      <c r="B1021" s="283" t="s">
        <v>1771</v>
      </c>
      <c r="C1021" s="283" t="s">
        <v>1772</v>
      </c>
      <c r="D1021" s="283" t="s">
        <v>233</v>
      </c>
      <c r="E1021" s="283" t="s">
        <v>1284</v>
      </c>
      <c r="F1021" s="289">
        <v>37314</v>
      </c>
      <c r="G1021" s="283" t="s">
        <v>1676</v>
      </c>
      <c r="H1021" s="284" t="s">
        <v>344</v>
      </c>
      <c r="I1021" t="s">
        <v>428</v>
      </c>
      <c r="K1021" s="282" t="s">
        <v>326</v>
      </c>
      <c r="L1021" s="283">
        <v>2019</v>
      </c>
      <c r="M1021" s="284" t="s">
        <v>1676</v>
      </c>
      <c r="N1021" t="s">
        <v>339</v>
      </c>
      <c r="O1021"/>
      <c r="S1021" s="286"/>
      <c r="T1021" s="276"/>
      <c r="U1021" s="276"/>
      <c r="V1021" s="287"/>
      <c r="AI1021">
        <v>0</v>
      </c>
      <c r="AP1021">
        <v>0</v>
      </c>
      <c r="AQ1021" t="e">
        <f>VLOOKUP(A1021,[1]Sheet1!$C$4:$G$51,1,0)</f>
        <v>#N/A</v>
      </c>
      <c r="AR1021" t="e">
        <f>VLOOKUP(A1021,[1]Sheet1!$C$4:$H$51,1,0)</f>
        <v>#N/A</v>
      </c>
    </row>
    <row r="1022" spans="1:44" x14ac:dyDescent="0.2">
      <c r="A1022" s="283">
        <v>125081</v>
      </c>
      <c r="B1022" s="283" t="s">
        <v>1773</v>
      </c>
      <c r="C1022" s="283" t="s">
        <v>1774</v>
      </c>
      <c r="D1022" s="283" t="s">
        <v>234</v>
      </c>
      <c r="E1022" s="283" t="s">
        <v>1284</v>
      </c>
      <c r="F1022" s="289">
        <v>35078</v>
      </c>
      <c r="G1022" s="283" t="s">
        <v>1792</v>
      </c>
      <c r="H1022" s="284" t="s">
        <v>344</v>
      </c>
      <c r="I1022" t="s">
        <v>428</v>
      </c>
      <c r="K1022" s="282" t="s">
        <v>326</v>
      </c>
      <c r="L1022" s="283">
        <v>2014</v>
      </c>
      <c r="M1022" s="284" t="s">
        <v>329</v>
      </c>
      <c r="N1022" t="s">
        <v>329</v>
      </c>
      <c r="O1022"/>
      <c r="S1022" s="286"/>
      <c r="T1022" s="276"/>
      <c r="U1022" s="276"/>
      <c r="V1022" s="287"/>
      <c r="AI1022">
        <v>0</v>
      </c>
      <c r="AP1022">
        <v>0</v>
      </c>
      <c r="AQ1022" t="e">
        <f>VLOOKUP(A1022,[1]Sheet1!$C$4:$G$51,1,0)</f>
        <v>#N/A</v>
      </c>
      <c r="AR1022" t="e">
        <f>VLOOKUP(A1022,[1]Sheet1!$C$4:$H$51,1,0)</f>
        <v>#N/A</v>
      </c>
    </row>
    <row r="1023" spans="1:44" x14ac:dyDescent="0.2">
      <c r="A1023" s="283">
        <v>125086</v>
      </c>
      <c r="B1023" s="283" t="s">
        <v>1775</v>
      </c>
      <c r="C1023" s="283" t="s">
        <v>1776</v>
      </c>
      <c r="D1023" s="283" t="s">
        <v>1777</v>
      </c>
      <c r="E1023" s="283" t="s">
        <v>1284</v>
      </c>
      <c r="F1023" s="289">
        <v>36906</v>
      </c>
      <c r="G1023" s="283" t="s">
        <v>325</v>
      </c>
      <c r="H1023" s="284" t="s">
        <v>344</v>
      </c>
      <c r="I1023" t="s">
        <v>428</v>
      </c>
      <c r="K1023" s="282" t="s">
        <v>326</v>
      </c>
      <c r="L1023" s="283">
        <v>2018</v>
      </c>
      <c r="M1023" s="284" t="s">
        <v>325</v>
      </c>
      <c r="O1023"/>
      <c r="S1023" s="286"/>
      <c r="T1023" s="276"/>
      <c r="U1023" s="276"/>
      <c r="V1023" s="287"/>
      <c r="AI1023">
        <v>0</v>
      </c>
      <c r="AP1023">
        <v>0</v>
      </c>
      <c r="AQ1023" t="e">
        <f>VLOOKUP(A1023,[1]Sheet1!$C$4:$G$51,1,0)</f>
        <v>#N/A</v>
      </c>
      <c r="AR1023" t="e">
        <f>VLOOKUP(A1023,[1]Sheet1!$C$4:$H$51,1,0)</f>
        <v>#N/A</v>
      </c>
    </row>
    <row r="1024" spans="1:44" x14ac:dyDescent="0.2">
      <c r="A1024" s="283">
        <v>125117</v>
      </c>
      <c r="B1024" s="283" t="s">
        <v>1778</v>
      </c>
      <c r="C1024" s="283" t="s">
        <v>60</v>
      </c>
      <c r="D1024" s="283" t="s">
        <v>475</v>
      </c>
      <c r="E1024" s="283" t="s">
        <v>1284</v>
      </c>
      <c r="F1024" s="289">
        <v>36581</v>
      </c>
      <c r="G1024" s="283" t="s">
        <v>1622</v>
      </c>
      <c r="H1024" s="284" t="s">
        <v>344</v>
      </c>
      <c r="I1024" t="s">
        <v>428</v>
      </c>
      <c r="K1024" s="282" t="s">
        <v>326</v>
      </c>
      <c r="L1024" s="283">
        <v>2018</v>
      </c>
      <c r="M1024" s="284" t="s">
        <v>327</v>
      </c>
      <c r="N1024" t="s">
        <v>327</v>
      </c>
      <c r="O1024"/>
      <c r="S1024" s="286"/>
      <c r="T1024" s="276"/>
      <c r="U1024" s="276"/>
      <c r="V1024" s="287"/>
      <c r="AI1024" t="s">
        <v>2330</v>
      </c>
      <c r="AP1024">
        <v>0</v>
      </c>
      <c r="AQ1024" t="e">
        <f>VLOOKUP(A1024,[1]Sheet1!$C$4:$G$51,1,0)</f>
        <v>#N/A</v>
      </c>
      <c r="AR1024" t="e">
        <f>VLOOKUP(A1024,[1]Sheet1!$C$4:$H$51,1,0)</f>
        <v>#N/A</v>
      </c>
    </row>
    <row r="1025" spans="1:44" x14ac:dyDescent="0.2">
      <c r="A1025" s="283">
        <v>125120</v>
      </c>
      <c r="B1025" s="283" t="s">
        <v>1779</v>
      </c>
      <c r="C1025" s="283" t="s">
        <v>454</v>
      </c>
      <c r="D1025" s="283" t="s">
        <v>418</v>
      </c>
      <c r="E1025" s="283" t="s">
        <v>1284</v>
      </c>
      <c r="F1025" s="289">
        <v>35587</v>
      </c>
      <c r="G1025" s="283" t="s">
        <v>325</v>
      </c>
      <c r="H1025" s="284" t="s">
        <v>344</v>
      </c>
      <c r="I1025" t="s">
        <v>428</v>
      </c>
      <c r="K1025" s="282" t="s">
        <v>326</v>
      </c>
      <c r="L1025" s="283">
        <v>2015</v>
      </c>
      <c r="M1025" s="284" t="s">
        <v>325</v>
      </c>
      <c r="N1025" t="s">
        <v>329</v>
      </c>
      <c r="O1025"/>
      <c r="S1025" s="286"/>
      <c r="T1025" s="276"/>
      <c r="U1025" s="276"/>
      <c r="V1025" s="287"/>
      <c r="AI1025">
        <v>0</v>
      </c>
      <c r="AP1025">
        <v>0</v>
      </c>
      <c r="AQ1025" t="e">
        <f>VLOOKUP(A1025,[1]Sheet1!$C$4:$G$51,1,0)</f>
        <v>#N/A</v>
      </c>
      <c r="AR1025" t="e">
        <f>VLOOKUP(A1025,[1]Sheet1!$C$4:$H$51,1,0)</f>
        <v>#N/A</v>
      </c>
    </row>
    <row r="1026" spans="1:44" x14ac:dyDescent="0.2">
      <c r="A1026" s="283">
        <v>125125</v>
      </c>
      <c r="B1026" s="283" t="s">
        <v>1780</v>
      </c>
      <c r="C1026" s="283" t="s">
        <v>69</v>
      </c>
      <c r="D1026" s="283" t="s">
        <v>487</v>
      </c>
      <c r="E1026" s="283" t="s">
        <v>342</v>
      </c>
      <c r="F1026" s="289">
        <v>32629</v>
      </c>
      <c r="G1026" s="283" t="s">
        <v>325</v>
      </c>
      <c r="H1026" s="284" t="s">
        <v>344</v>
      </c>
      <c r="I1026" t="s">
        <v>428</v>
      </c>
      <c r="K1026" s="282" t="s">
        <v>326</v>
      </c>
      <c r="L1026" s="283">
        <v>2008</v>
      </c>
      <c r="M1026" s="284" t="s">
        <v>325</v>
      </c>
      <c r="N1026" t="s">
        <v>331</v>
      </c>
      <c r="O1026">
        <v>464</v>
      </c>
      <c r="P1026" s="230">
        <v>45722</v>
      </c>
      <c r="Q1026">
        <v>125000</v>
      </c>
      <c r="S1026" s="286"/>
      <c r="T1026" s="276"/>
      <c r="U1026" s="276"/>
      <c r="V1026" s="287"/>
      <c r="AI1026">
        <v>0</v>
      </c>
      <c r="AP1026">
        <v>0</v>
      </c>
      <c r="AQ1026" t="e">
        <f>VLOOKUP(A1026,[1]Sheet1!$C$4:$G$51,1,0)</f>
        <v>#N/A</v>
      </c>
      <c r="AR1026" t="e">
        <f>VLOOKUP(A1026,[1]Sheet1!$C$4:$H$51,1,0)</f>
        <v>#N/A</v>
      </c>
    </row>
    <row r="1027" spans="1:44" x14ac:dyDescent="0.2">
      <c r="A1027" s="283">
        <v>125131</v>
      </c>
      <c r="B1027" s="283" t="s">
        <v>1781</v>
      </c>
      <c r="C1027" s="283" t="s">
        <v>100</v>
      </c>
      <c r="D1027" s="283" t="s">
        <v>401</v>
      </c>
      <c r="E1027" s="283" t="s">
        <v>1284</v>
      </c>
      <c r="F1027" s="289">
        <v>37936</v>
      </c>
      <c r="G1027" s="283" t="s">
        <v>336</v>
      </c>
      <c r="H1027" s="284" t="s">
        <v>344</v>
      </c>
      <c r="I1027" t="s">
        <v>428</v>
      </c>
      <c r="K1027" s="282" t="s">
        <v>326</v>
      </c>
      <c r="L1027" s="283">
        <v>2021</v>
      </c>
      <c r="M1027" s="284" t="s">
        <v>336</v>
      </c>
      <c r="N1027" t="s">
        <v>336</v>
      </c>
      <c r="O1027"/>
      <c r="S1027" s="286"/>
      <c r="T1027" s="276"/>
      <c r="U1027" s="276"/>
      <c r="V1027" s="287"/>
      <c r="AI1027">
        <v>0</v>
      </c>
      <c r="AP1027">
        <v>0</v>
      </c>
      <c r="AQ1027" t="e">
        <f>VLOOKUP(A1027,[1]Sheet1!$C$4:$G$51,1,0)</f>
        <v>#N/A</v>
      </c>
      <c r="AR1027" t="e">
        <f>VLOOKUP(A1027,[1]Sheet1!$C$4:$H$51,1,0)</f>
        <v>#N/A</v>
      </c>
    </row>
  </sheetData>
  <autoFilter ref="A2:BB1027" xr:uid="{00000000-0009-0000-0000-000005000000}">
    <sortState xmlns:xlrd2="http://schemas.microsoft.com/office/spreadsheetml/2017/richdata2" ref="A3:BB1027">
      <sortCondition ref="A2:A1027"/>
    </sortState>
  </autoFilter>
  <conditionalFormatting sqref="A2">
    <cfRule type="duplicateValues" dxfId="104" priority="22"/>
    <cfRule type="duplicateValues" dxfId="103" priority="23"/>
    <cfRule type="duplicateValues" dxfId="102" priority="24"/>
  </conditionalFormatting>
  <conditionalFormatting sqref="A898">
    <cfRule type="duplicateValues" dxfId="101" priority="3"/>
    <cfRule type="duplicateValues" dxfId="100" priority="4"/>
  </conditionalFormatting>
  <conditionalFormatting sqref="A899">
    <cfRule type="duplicateValues" dxfId="99" priority="1"/>
    <cfRule type="duplicateValues" dxfId="98" priority="2"/>
  </conditionalFormatting>
  <conditionalFormatting sqref="A1017 A1011 A985 A992 A999 A1006 A959 A966 A973 A980 A939 A946 A953 A934 A929 A916 A923 A910 A904">
    <cfRule type="duplicateValues" dxfId="97" priority="14"/>
    <cfRule type="duplicateValues" dxfId="96" priority="15"/>
  </conditionalFormatting>
  <conditionalFormatting sqref="A1022 A1016 A984 A991 A998 A1005 A958 A965 A972 A979 A938 A945 A952 A933 A928 A915 A922 A909 A903">
    <cfRule type="duplicateValues" dxfId="95" priority="18"/>
    <cfRule type="duplicateValues" dxfId="94" priority="19"/>
  </conditionalFormatting>
  <conditionalFormatting sqref="A1023 A1018 A1012 A986 A993 A1000 A960 A967 A974 A981 A940 A947 A954 A935 A917 A924 A911 A905">
    <cfRule type="duplicateValues" dxfId="93" priority="16"/>
    <cfRule type="duplicateValues" dxfId="92" priority="17"/>
  </conditionalFormatting>
  <conditionalFormatting sqref="A1024 A1019 A1013 A1007 A987 A994 A1001 A961 A968 A975 A941 A948 A955 A930 A918 A925 A912 A906 A900">
    <cfRule type="duplicateValues" dxfId="91" priority="5"/>
    <cfRule type="duplicateValues" dxfId="90" priority="6"/>
  </conditionalFormatting>
  <conditionalFormatting sqref="A1025 A1020 A1008 A988 A995 A1002 A962 A969 A976 A942 A949 A956 A919 A926 A913 A895">
    <cfRule type="duplicateValues" dxfId="89" priority="7"/>
    <cfRule type="duplicateValues" dxfId="88" priority="8"/>
  </conditionalFormatting>
  <conditionalFormatting sqref="A1026 A1014 A1021 A1009 A982 A989 A996 A1003 A963 A970 A977 A936 A943 A950 A957 A931 A920 A927 A907 A914 A901 A896">
    <cfRule type="duplicateValues" dxfId="87" priority="9"/>
    <cfRule type="duplicateValues" dxfId="86" priority="10"/>
  </conditionalFormatting>
  <conditionalFormatting sqref="A1027 A1015 A1010 A983 A990 A997 A1004 A964 A971 A978 A937 A944 A951 A932 A921 A908 A902 A897">
    <cfRule type="duplicateValues" dxfId="85" priority="11"/>
    <cfRule type="duplicateValues" dxfId="84" priority="12"/>
  </conditionalFormatting>
  <conditionalFormatting sqref="A1028:A1048576 A1:A894">
    <cfRule type="duplicateValues" dxfId="83" priority="25"/>
  </conditionalFormatting>
  <conditionalFormatting sqref="A2:D2">
    <cfRule type="duplicateValues" dxfId="82" priority="21"/>
  </conditionalFormatting>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6"/>
  <dimension ref="A1:AR915"/>
  <sheetViews>
    <sheetView rightToLeft="1" workbookViewId="0">
      <pane xSplit="2" ySplit="1" topLeftCell="C2" activePane="bottomRight" state="frozen"/>
      <selection pane="topRight" activeCell="C1" sqref="C1"/>
      <selection pane="bottomLeft" activeCell="A2" sqref="A2"/>
      <selection pane="bottomRight" activeCell="AB897" sqref="AB897:AF897"/>
    </sheetView>
  </sheetViews>
  <sheetFormatPr defaultColWidth="9" defaultRowHeight="14.25" x14ac:dyDescent="0.2"/>
  <cols>
    <col min="1" max="42" width="9" style="241"/>
    <col min="43" max="43" width="28.375" style="241" bestFit="1" customWidth="1"/>
    <col min="44" max="16384" width="9" style="241"/>
  </cols>
  <sheetData>
    <row r="1" spans="1:44" ht="19.5" thickBot="1" x14ac:dyDescent="0.25">
      <c r="A1" s="241" t="s">
        <v>1797</v>
      </c>
      <c r="C1" s="242">
        <v>111</v>
      </c>
      <c r="D1" s="243">
        <v>112</v>
      </c>
      <c r="E1" s="242">
        <v>113</v>
      </c>
      <c r="F1" s="243">
        <v>114</v>
      </c>
      <c r="G1" s="242">
        <v>115</v>
      </c>
      <c r="H1" s="243">
        <v>121</v>
      </c>
      <c r="I1" s="242">
        <v>122</v>
      </c>
      <c r="J1" s="243">
        <v>123</v>
      </c>
      <c r="K1" s="242">
        <v>124</v>
      </c>
      <c r="L1" s="243">
        <v>125</v>
      </c>
      <c r="M1" s="242">
        <v>211</v>
      </c>
      <c r="N1" s="243">
        <v>212</v>
      </c>
      <c r="O1" s="242">
        <v>213</v>
      </c>
      <c r="P1" s="243">
        <v>214</v>
      </c>
      <c r="Q1" s="242">
        <v>215</v>
      </c>
      <c r="R1" s="243">
        <v>221</v>
      </c>
      <c r="S1" s="242">
        <v>222</v>
      </c>
      <c r="T1" s="243">
        <v>223</v>
      </c>
      <c r="U1" s="242">
        <v>224</v>
      </c>
      <c r="V1" s="243">
        <v>225</v>
      </c>
      <c r="W1" s="242">
        <v>311</v>
      </c>
      <c r="X1" s="243">
        <v>312</v>
      </c>
      <c r="Y1" s="242">
        <v>313</v>
      </c>
      <c r="Z1" s="243">
        <v>314</v>
      </c>
      <c r="AA1" s="242">
        <v>315</v>
      </c>
      <c r="AB1" s="243">
        <v>321</v>
      </c>
      <c r="AC1" s="242">
        <v>322</v>
      </c>
      <c r="AD1" s="243">
        <v>323</v>
      </c>
      <c r="AE1" s="242">
        <v>324</v>
      </c>
      <c r="AF1" s="243">
        <v>325</v>
      </c>
      <c r="AG1" s="242">
        <v>411</v>
      </c>
      <c r="AH1" s="243">
        <v>412</v>
      </c>
      <c r="AI1" s="242">
        <v>413</v>
      </c>
      <c r="AJ1" s="243">
        <v>414</v>
      </c>
      <c r="AK1" s="242">
        <v>415</v>
      </c>
      <c r="AL1" s="243">
        <v>421</v>
      </c>
      <c r="AM1" s="242">
        <v>422</v>
      </c>
      <c r="AN1" s="243">
        <v>423</v>
      </c>
      <c r="AO1" s="242">
        <v>424</v>
      </c>
      <c r="AP1" s="243">
        <v>425</v>
      </c>
      <c r="AQ1" s="241" t="s">
        <v>1798</v>
      </c>
      <c r="AR1" s="241" t="s">
        <v>2333</v>
      </c>
    </row>
    <row r="2" spans="1:44" ht="18" x14ac:dyDescent="0.2">
      <c r="A2" s="278">
        <v>100395</v>
      </c>
      <c r="B2" t="s">
        <v>428</v>
      </c>
      <c r="C2" t="s">
        <v>652</v>
      </c>
      <c r="D2" t="s">
        <v>652</v>
      </c>
      <c r="E2" t="s">
        <v>652</v>
      </c>
      <c r="F2" t="s">
        <v>652</v>
      </c>
      <c r="G2" t="s">
        <v>652</v>
      </c>
      <c r="H2" t="s">
        <v>652</v>
      </c>
      <c r="I2" t="s">
        <v>652</v>
      </c>
      <c r="J2" t="s">
        <v>652</v>
      </c>
      <c r="K2" t="s">
        <v>652</v>
      </c>
      <c r="L2" t="s">
        <v>652</v>
      </c>
      <c r="M2" t="s">
        <v>652</v>
      </c>
      <c r="N2" t="s">
        <v>652</v>
      </c>
      <c r="O2" t="s">
        <v>652</v>
      </c>
      <c r="P2" t="s">
        <v>652</v>
      </c>
      <c r="Q2" t="s">
        <v>652</v>
      </c>
      <c r="R2" t="s">
        <v>652</v>
      </c>
      <c r="S2" t="s">
        <v>652</v>
      </c>
      <c r="T2" t="s">
        <v>652</v>
      </c>
      <c r="U2" t="s">
        <v>652</v>
      </c>
      <c r="V2" t="s">
        <v>652</v>
      </c>
      <c r="W2" t="s">
        <v>652</v>
      </c>
      <c r="X2" t="s">
        <v>652</v>
      </c>
      <c r="Y2" t="s">
        <v>652</v>
      </c>
      <c r="Z2" t="s">
        <v>652</v>
      </c>
      <c r="AA2" t="s">
        <v>652</v>
      </c>
      <c r="AB2" t="s">
        <v>652</v>
      </c>
      <c r="AC2" t="s">
        <v>652</v>
      </c>
      <c r="AD2" t="s">
        <v>652</v>
      </c>
      <c r="AE2" t="s">
        <v>652</v>
      </c>
      <c r="AF2" t="s">
        <v>652</v>
      </c>
      <c r="AG2"/>
      <c r="AH2"/>
      <c r="AI2"/>
      <c r="AJ2"/>
      <c r="AK2"/>
      <c r="AL2"/>
      <c r="AM2"/>
      <c r="AN2"/>
      <c r="AO2"/>
      <c r="AP2"/>
      <c r="AQ2" s="241">
        <v>0</v>
      </c>
      <c r="AR2" s="241">
        <v>0</v>
      </c>
    </row>
    <row r="3" spans="1:44" x14ac:dyDescent="0.2">
      <c r="A3" s="279">
        <v>100468</v>
      </c>
      <c r="B3" t="s">
        <v>428</v>
      </c>
      <c r="C3" s="277" t="s">
        <v>189</v>
      </c>
      <c r="D3" s="277" t="s">
        <v>189</v>
      </c>
      <c r="E3" s="277" t="s">
        <v>189</v>
      </c>
      <c r="F3" s="277" t="s">
        <v>189</v>
      </c>
      <c r="G3" s="277" t="s">
        <v>189</v>
      </c>
      <c r="H3" s="277" t="s">
        <v>189</v>
      </c>
      <c r="I3" s="277" t="s">
        <v>189</v>
      </c>
      <c r="J3" s="277" t="s">
        <v>189</v>
      </c>
      <c r="K3" s="277" t="s">
        <v>189</v>
      </c>
      <c r="L3" s="277" t="s">
        <v>189</v>
      </c>
      <c r="M3" s="277" t="s">
        <v>189</v>
      </c>
      <c r="N3" s="277" t="s">
        <v>189</v>
      </c>
      <c r="O3" s="277" t="s">
        <v>189</v>
      </c>
      <c r="P3" s="277" t="s">
        <v>189</v>
      </c>
      <c r="Q3" s="277" t="s">
        <v>189</v>
      </c>
      <c r="R3" s="277" t="s">
        <v>189</v>
      </c>
      <c r="S3" s="277" t="s">
        <v>189</v>
      </c>
      <c r="T3" s="277" t="s">
        <v>189</v>
      </c>
      <c r="U3" s="277" t="s">
        <v>189</v>
      </c>
      <c r="V3" s="277" t="s">
        <v>189</v>
      </c>
      <c r="W3" s="277" t="s">
        <v>189</v>
      </c>
      <c r="X3" s="277" t="s">
        <v>189</v>
      </c>
      <c r="Y3" s="277" t="s">
        <v>189</v>
      </c>
      <c r="Z3" s="277" t="s">
        <v>189</v>
      </c>
      <c r="AA3" s="277" t="s">
        <v>189</v>
      </c>
      <c r="AB3" s="277" t="s">
        <v>189</v>
      </c>
      <c r="AC3" s="277" t="s">
        <v>189</v>
      </c>
      <c r="AD3" s="277" t="s">
        <v>189</v>
      </c>
      <c r="AE3" s="277" t="s">
        <v>189</v>
      </c>
      <c r="AF3" s="277" t="s">
        <v>189</v>
      </c>
      <c r="AG3" s="277"/>
      <c r="AH3" s="277"/>
      <c r="AI3" s="277"/>
      <c r="AJ3" s="277"/>
      <c r="AK3" s="277"/>
      <c r="AL3" s="277"/>
      <c r="AM3" s="277"/>
      <c r="AN3" s="277"/>
      <c r="AO3" s="277"/>
      <c r="AP3" s="277"/>
      <c r="AQ3" s="241">
        <v>0</v>
      </c>
      <c r="AR3" s="241" t="s">
        <v>2332</v>
      </c>
    </row>
    <row r="4" spans="1:44" ht="18" x14ac:dyDescent="0.2">
      <c r="A4" s="278">
        <v>101282</v>
      </c>
      <c r="B4" t="s">
        <v>428</v>
      </c>
      <c r="C4" t="s">
        <v>652</v>
      </c>
      <c r="D4" t="s">
        <v>652</v>
      </c>
      <c r="E4" t="s">
        <v>652</v>
      </c>
      <c r="F4" t="s">
        <v>652</v>
      </c>
      <c r="G4" t="s">
        <v>652</v>
      </c>
      <c r="H4" t="s">
        <v>652</v>
      </c>
      <c r="I4" t="s">
        <v>652</v>
      </c>
      <c r="J4" t="s">
        <v>652</v>
      </c>
      <c r="K4" t="s">
        <v>652</v>
      </c>
      <c r="L4" t="s">
        <v>652</v>
      </c>
      <c r="M4" t="s">
        <v>652</v>
      </c>
      <c r="N4" t="s">
        <v>652</v>
      </c>
      <c r="O4" t="s">
        <v>652</v>
      </c>
      <c r="P4" t="s">
        <v>652</v>
      </c>
      <c r="Q4" t="s">
        <v>652</v>
      </c>
      <c r="R4" t="s">
        <v>652</v>
      </c>
      <c r="S4" t="s">
        <v>652</v>
      </c>
      <c r="T4" t="s">
        <v>652</v>
      </c>
      <c r="U4" t="s">
        <v>652</v>
      </c>
      <c r="V4" t="s">
        <v>652</v>
      </c>
      <c r="W4" t="s">
        <v>652</v>
      </c>
      <c r="X4" t="s">
        <v>652</v>
      </c>
      <c r="Y4" t="s">
        <v>652</v>
      </c>
      <c r="Z4" t="s">
        <v>652</v>
      </c>
      <c r="AA4" t="s">
        <v>652</v>
      </c>
      <c r="AB4" t="s">
        <v>652</v>
      </c>
      <c r="AC4" t="s">
        <v>652</v>
      </c>
      <c r="AD4" t="s">
        <v>652</v>
      </c>
      <c r="AE4" t="s">
        <v>652</v>
      </c>
      <c r="AF4" t="s">
        <v>652</v>
      </c>
      <c r="AG4"/>
      <c r="AH4"/>
      <c r="AI4"/>
      <c r="AJ4"/>
      <c r="AK4"/>
      <c r="AL4"/>
      <c r="AM4"/>
      <c r="AN4"/>
      <c r="AO4"/>
      <c r="AP4"/>
      <c r="AQ4" s="241">
        <v>0</v>
      </c>
      <c r="AR4" s="241">
        <v>0</v>
      </c>
    </row>
    <row r="5" spans="1:44" ht="18" x14ac:dyDescent="0.2">
      <c r="A5" s="278">
        <v>101485</v>
      </c>
      <c r="B5" t="s">
        <v>428</v>
      </c>
      <c r="C5" t="s">
        <v>652</v>
      </c>
      <c r="D5" t="s">
        <v>652</v>
      </c>
      <c r="E5" t="s">
        <v>652</v>
      </c>
      <c r="F5" t="s">
        <v>652</v>
      </c>
      <c r="G5" t="s">
        <v>652</v>
      </c>
      <c r="H5" t="s">
        <v>652</v>
      </c>
      <c r="I5" t="s">
        <v>652</v>
      </c>
      <c r="J5" t="s">
        <v>652</v>
      </c>
      <c r="K5" t="s">
        <v>652</v>
      </c>
      <c r="L5" t="s">
        <v>652</v>
      </c>
      <c r="M5" t="s">
        <v>652</v>
      </c>
      <c r="N5" t="s">
        <v>652</v>
      </c>
      <c r="O5" t="s">
        <v>652</v>
      </c>
      <c r="P5" t="s">
        <v>652</v>
      </c>
      <c r="Q5" t="s">
        <v>652</v>
      </c>
      <c r="R5" t="s">
        <v>652</v>
      </c>
      <c r="S5" t="s">
        <v>652</v>
      </c>
      <c r="T5" t="s">
        <v>652</v>
      </c>
      <c r="U5" t="s">
        <v>652</v>
      </c>
      <c r="V5" t="s">
        <v>652</v>
      </c>
      <c r="W5" t="s">
        <v>652</v>
      </c>
      <c r="X5" t="s">
        <v>652</v>
      </c>
      <c r="Y5" t="s">
        <v>652</v>
      </c>
      <c r="Z5" t="s">
        <v>652</v>
      </c>
      <c r="AA5" t="s">
        <v>652</v>
      </c>
      <c r="AB5" t="s">
        <v>652</v>
      </c>
      <c r="AC5" t="s">
        <v>652</v>
      </c>
      <c r="AD5" t="s">
        <v>652</v>
      </c>
      <c r="AE5" t="s">
        <v>652</v>
      </c>
      <c r="AF5" t="s">
        <v>652</v>
      </c>
      <c r="AG5"/>
      <c r="AH5"/>
      <c r="AI5"/>
      <c r="AJ5"/>
      <c r="AK5"/>
      <c r="AL5"/>
      <c r="AM5"/>
      <c r="AN5"/>
      <c r="AO5"/>
      <c r="AP5"/>
      <c r="AQ5" s="241">
        <v>0</v>
      </c>
      <c r="AR5" s="241">
        <v>0</v>
      </c>
    </row>
    <row r="6" spans="1:44" ht="18" x14ac:dyDescent="0.2">
      <c r="A6" s="278">
        <v>101585</v>
      </c>
      <c r="B6" t="s">
        <v>428</v>
      </c>
      <c r="C6" t="s">
        <v>652</v>
      </c>
      <c r="D6" t="s">
        <v>652</v>
      </c>
      <c r="E6" t="s">
        <v>652</v>
      </c>
      <c r="F6" t="s">
        <v>652</v>
      </c>
      <c r="G6" t="s">
        <v>652</v>
      </c>
      <c r="H6" t="s">
        <v>652</v>
      </c>
      <c r="I6" t="s">
        <v>652</v>
      </c>
      <c r="J6" t="s">
        <v>652</v>
      </c>
      <c r="K6" t="s">
        <v>652</v>
      </c>
      <c r="L6" t="s">
        <v>652</v>
      </c>
      <c r="M6" t="s">
        <v>652</v>
      </c>
      <c r="N6" t="s">
        <v>652</v>
      </c>
      <c r="O6" t="s">
        <v>652</v>
      </c>
      <c r="P6" t="s">
        <v>652</v>
      </c>
      <c r="Q6" t="s">
        <v>652</v>
      </c>
      <c r="R6" t="s">
        <v>652</v>
      </c>
      <c r="S6" t="s">
        <v>652</v>
      </c>
      <c r="T6" t="s">
        <v>652</v>
      </c>
      <c r="U6" t="s">
        <v>652</v>
      </c>
      <c r="V6" t="s">
        <v>652</v>
      </c>
      <c r="W6" t="s">
        <v>652</v>
      </c>
      <c r="X6" t="s">
        <v>652</v>
      </c>
      <c r="Y6" t="s">
        <v>652</v>
      </c>
      <c r="Z6" t="s">
        <v>652</v>
      </c>
      <c r="AA6" t="s">
        <v>652</v>
      </c>
      <c r="AB6" t="s">
        <v>652</v>
      </c>
      <c r="AC6" t="s">
        <v>652</v>
      </c>
      <c r="AD6" t="s">
        <v>652</v>
      </c>
      <c r="AE6" t="s">
        <v>652</v>
      </c>
      <c r="AF6" t="s">
        <v>652</v>
      </c>
      <c r="AG6"/>
      <c r="AH6"/>
      <c r="AI6"/>
      <c r="AJ6"/>
      <c r="AK6"/>
      <c r="AL6"/>
      <c r="AM6"/>
      <c r="AN6"/>
      <c r="AO6"/>
      <c r="AP6"/>
      <c r="AQ6" s="241">
        <v>0</v>
      </c>
      <c r="AR6" s="241">
        <v>0</v>
      </c>
    </row>
    <row r="7" spans="1:44" ht="18" x14ac:dyDescent="0.2">
      <c r="A7" s="278">
        <v>101587</v>
      </c>
      <c r="B7" t="s">
        <v>428</v>
      </c>
      <c r="C7" t="s">
        <v>652</v>
      </c>
      <c r="D7" t="s">
        <v>652</v>
      </c>
      <c r="E7" t="s">
        <v>652</v>
      </c>
      <c r="F7" t="s">
        <v>652</v>
      </c>
      <c r="G7" t="s">
        <v>652</v>
      </c>
      <c r="H7" t="s">
        <v>652</v>
      </c>
      <c r="I7" t="s">
        <v>652</v>
      </c>
      <c r="J7" t="s">
        <v>652</v>
      </c>
      <c r="K7" t="s">
        <v>652</v>
      </c>
      <c r="L7" t="s">
        <v>652</v>
      </c>
      <c r="M7" t="s">
        <v>652</v>
      </c>
      <c r="N7" t="s">
        <v>652</v>
      </c>
      <c r="O7" t="s">
        <v>652</v>
      </c>
      <c r="P7" t="s">
        <v>652</v>
      </c>
      <c r="Q7" t="s">
        <v>652</v>
      </c>
      <c r="R7" t="s">
        <v>652</v>
      </c>
      <c r="S7" t="s">
        <v>652</v>
      </c>
      <c r="T7" t="s">
        <v>652</v>
      </c>
      <c r="U7" t="s">
        <v>652</v>
      </c>
      <c r="V7" t="s">
        <v>652</v>
      </c>
      <c r="W7" t="s">
        <v>652</v>
      </c>
      <c r="X7" t="s">
        <v>652</v>
      </c>
      <c r="Y7" t="s">
        <v>652</v>
      </c>
      <c r="Z7" t="s">
        <v>652</v>
      </c>
      <c r="AA7" t="s">
        <v>652</v>
      </c>
      <c r="AB7" t="s">
        <v>652</v>
      </c>
      <c r="AC7" t="s">
        <v>652</v>
      </c>
      <c r="AD7" t="s">
        <v>652</v>
      </c>
      <c r="AE7" t="s">
        <v>652</v>
      </c>
      <c r="AF7" t="s">
        <v>652</v>
      </c>
      <c r="AG7"/>
      <c r="AH7"/>
      <c r="AI7"/>
      <c r="AJ7"/>
      <c r="AK7"/>
      <c r="AL7"/>
      <c r="AM7"/>
      <c r="AN7"/>
      <c r="AO7"/>
      <c r="AP7"/>
      <c r="AQ7" s="241">
        <v>0</v>
      </c>
      <c r="AR7" s="241">
        <v>0</v>
      </c>
    </row>
    <row r="8" spans="1:44" ht="18" x14ac:dyDescent="0.2">
      <c r="A8" s="278">
        <v>101776</v>
      </c>
      <c r="B8" t="s">
        <v>428</v>
      </c>
      <c r="C8" t="s">
        <v>652</v>
      </c>
      <c r="D8" t="s">
        <v>652</v>
      </c>
      <c r="E8" t="s">
        <v>652</v>
      </c>
      <c r="F8" t="s">
        <v>652</v>
      </c>
      <c r="G8" t="s">
        <v>652</v>
      </c>
      <c r="H8" t="s">
        <v>652</v>
      </c>
      <c r="I8" t="s">
        <v>652</v>
      </c>
      <c r="J8" t="s">
        <v>652</v>
      </c>
      <c r="K8" t="s">
        <v>652</v>
      </c>
      <c r="L8" t="s">
        <v>652</v>
      </c>
      <c r="M8" t="s">
        <v>652</v>
      </c>
      <c r="N8" t="s">
        <v>652</v>
      </c>
      <c r="O8" t="s">
        <v>652</v>
      </c>
      <c r="P8" t="s">
        <v>652</v>
      </c>
      <c r="Q8" t="s">
        <v>652</v>
      </c>
      <c r="R8" t="s">
        <v>652</v>
      </c>
      <c r="S8" t="s">
        <v>652</v>
      </c>
      <c r="T8" t="s">
        <v>652</v>
      </c>
      <c r="U8" t="s">
        <v>652</v>
      </c>
      <c r="V8" t="s">
        <v>652</v>
      </c>
      <c r="W8" t="s">
        <v>652</v>
      </c>
      <c r="X8" t="s">
        <v>652</v>
      </c>
      <c r="Y8" t="s">
        <v>652</v>
      </c>
      <c r="Z8" t="s">
        <v>652</v>
      </c>
      <c r="AA8" t="s">
        <v>652</v>
      </c>
      <c r="AB8" t="s">
        <v>652</v>
      </c>
      <c r="AC8" t="s">
        <v>652</v>
      </c>
      <c r="AD8" t="s">
        <v>652</v>
      </c>
      <c r="AE8" t="s">
        <v>652</v>
      </c>
      <c r="AF8" t="s">
        <v>652</v>
      </c>
      <c r="AG8"/>
      <c r="AH8"/>
      <c r="AI8"/>
      <c r="AJ8"/>
      <c r="AK8"/>
      <c r="AL8"/>
      <c r="AM8"/>
      <c r="AN8"/>
      <c r="AO8"/>
      <c r="AP8"/>
      <c r="AQ8" s="241">
        <v>0</v>
      </c>
      <c r="AR8" s="241">
        <v>0</v>
      </c>
    </row>
    <row r="9" spans="1:44" ht="15" x14ac:dyDescent="0.25">
      <c r="A9" s="265">
        <v>102240</v>
      </c>
      <c r="B9" t="s">
        <v>428</v>
      </c>
      <c r="C9" s="247" t="s">
        <v>652</v>
      </c>
      <c r="D9" s="247" t="s">
        <v>652</v>
      </c>
      <c r="E9" s="247" t="s">
        <v>652</v>
      </c>
      <c r="F9" s="247" t="s">
        <v>652</v>
      </c>
      <c r="G9" s="247" t="s">
        <v>652</v>
      </c>
      <c r="H9" s="247" t="s">
        <v>652</v>
      </c>
      <c r="I9" s="247" t="s">
        <v>652</v>
      </c>
      <c r="J9" s="247" t="s">
        <v>652</v>
      </c>
      <c r="K9" s="247" t="s">
        <v>652</v>
      </c>
      <c r="L9" s="247" t="s">
        <v>652</v>
      </c>
      <c r="M9" s="247" t="s">
        <v>652</v>
      </c>
      <c r="N9" s="247" t="s">
        <v>652</v>
      </c>
      <c r="O9" s="247" t="s">
        <v>652</v>
      </c>
      <c r="P9" s="247" t="s">
        <v>652</v>
      </c>
      <c r="Q9" s="247" t="s">
        <v>652</v>
      </c>
      <c r="R9" s="247" t="s">
        <v>652</v>
      </c>
      <c r="S9" s="247" t="s">
        <v>652</v>
      </c>
      <c r="T9" s="247" t="s">
        <v>652</v>
      </c>
      <c r="U9" s="247" t="s">
        <v>652</v>
      </c>
      <c r="V9" s="247" t="s">
        <v>652</v>
      </c>
      <c r="W9" s="247" t="s">
        <v>652</v>
      </c>
      <c r="X9" s="247" t="s">
        <v>652</v>
      </c>
      <c r="Y9" s="247" t="s">
        <v>652</v>
      </c>
      <c r="Z9" s="247" t="s">
        <v>652</v>
      </c>
      <c r="AA9" s="247" t="s">
        <v>652</v>
      </c>
      <c r="AB9" s="247" t="s">
        <v>652</v>
      </c>
      <c r="AC9" s="247" t="s">
        <v>652</v>
      </c>
      <c r="AD9" s="247" t="s">
        <v>652</v>
      </c>
      <c r="AE9" s="247" t="s">
        <v>652</v>
      </c>
      <c r="AF9" s="247" t="s">
        <v>652</v>
      </c>
      <c r="AN9" s="251"/>
      <c r="AP9" s="250"/>
      <c r="AQ9" s="241" t="s">
        <v>1800</v>
      </c>
      <c r="AR9" s="241">
        <v>0</v>
      </c>
    </row>
    <row r="10" spans="1:44" x14ac:dyDescent="0.2">
      <c r="A10" s="279">
        <v>102316</v>
      </c>
      <c r="B10" t="s">
        <v>428</v>
      </c>
      <c r="C10" s="277" t="s">
        <v>189</v>
      </c>
      <c r="D10" s="277" t="s">
        <v>189</v>
      </c>
      <c r="E10" s="277" t="s">
        <v>189</v>
      </c>
      <c r="F10" s="277" t="s">
        <v>189</v>
      </c>
      <c r="G10" s="277" t="s">
        <v>189</v>
      </c>
      <c r="H10" s="277" t="s">
        <v>189</v>
      </c>
      <c r="I10" s="277" t="s">
        <v>189</v>
      </c>
      <c r="J10" s="277" t="s">
        <v>189</v>
      </c>
      <c r="K10" s="277" t="s">
        <v>189</v>
      </c>
      <c r="L10" s="277" t="s">
        <v>189</v>
      </c>
      <c r="M10" s="277" t="s">
        <v>189</v>
      </c>
      <c r="N10" s="277" t="s">
        <v>189</v>
      </c>
      <c r="O10" s="277" t="s">
        <v>189</v>
      </c>
      <c r="P10" s="277" t="s">
        <v>189</v>
      </c>
      <c r="Q10" s="277" t="s">
        <v>189</v>
      </c>
      <c r="R10" s="277" t="s">
        <v>189</v>
      </c>
      <c r="S10" s="277" t="s">
        <v>189</v>
      </c>
      <c r="T10" s="277" t="s">
        <v>189</v>
      </c>
      <c r="U10" s="277" t="s">
        <v>189</v>
      </c>
      <c r="V10" s="277" t="s">
        <v>189</v>
      </c>
      <c r="W10" s="277" t="s">
        <v>189</v>
      </c>
      <c r="X10" s="277" t="s">
        <v>189</v>
      </c>
      <c r="Y10" s="277" t="s">
        <v>189</v>
      </c>
      <c r="Z10" s="277" t="s">
        <v>189</v>
      </c>
      <c r="AA10" s="277" t="s">
        <v>189</v>
      </c>
      <c r="AB10" s="277" t="s">
        <v>189</v>
      </c>
      <c r="AC10" s="277" t="s">
        <v>189</v>
      </c>
      <c r="AD10" s="277" t="s">
        <v>189</v>
      </c>
      <c r="AE10" s="277" t="s">
        <v>189</v>
      </c>
      <c r="AF10" s="277" t="s">
        <v>189</v>
      </c>
      <c r="AG10" s="277"/>
      <c r="AH10" s="277"/>
      <c r="AI10" s="277"/>
      <c r="AJ10" s="277"/>
      <c r="AK10" s="277"/>
      <c r="AL10" s="277"/>
      <c r="AM10" s="277"/>
      <c r="AN10" s="277"/>
      <c r="AO10" s="277"/>
      <c r="AP10" s="277"/>
      <c r="AQ10" s="241">
        <v>0</v>
      </c>
      <c r="AR10" s="241" t="s">
        <v>2332</v>
      </c>
    </row>
    <row r="11" spans="1:44" ht="18" x14ac:dyDescent="0.2">
      <c r="A11" s="278">
        <v>102364</v>
      </c>
      <c r="B11" t="s">
        <v>428</v>
      </c>
      <c r="C11" t="s">
        <v>652</v>
      </c>
      <c r="D11" t="s">
        <v>652</v>
      </c>
      <c r="E11" t="s">
        <v>652</v>
      </c>
      <c r="F11" t="s">
        <v>652</v>
      </c>
      <c r="G11" t="s">
        <v>652</v>
      </c>
      <c r="H11" t="s">
        <v>652</v>
      </c>
      <c r="I11" t="s">
        <v>652</v>
      </c>
      <c r="J11" t="s">
        <v>652</v>
      </c>
      <c r="K11" t="s">
        <v>652</v>
      </c>
      <c r="L11" t="s">
        <v>652</v>
      </c>
      <c r="M11" t="s">
        <v>652</v>
      </c>
      <c r="N11" t="s">
        <v>652</v>
      </c>
      <c r="O11" t="s">
        <v>652</v>
      </c>
      <c r="P11" t="s">
        <v>652</v>
      </c>
      <c r="Q11" t="s">
        <v>652</v>
      </c>
      <c r="R11" t="s">
        <v>652</v>
      </c>
      <c r="S11" t="s">
        <v>652</v>
      </c>
      <c r="T11" t="s">
        <v>652</v>
      </c>
      <c r="U11" t="s">
        <v>652</v>
      </c>
      <c r="V11" t="s">
        <v>652</v>
      </c>
      <c r="W11" t="s">
        <v>652</v>
      </c>
      <c r="X11" t="s">
        <v>652</v>
      </c>
      <c r="Y11" t="s">
        <v>652</v>
      </c>
      <c r="Z11" t="s">
        <v>652</v>
      </c>
      <c r="AA11" t="s">
        <v>652</v>
      </c>
      <c r="AB11" t="s">
        <v>652</v>
      </c>
      <c r="AC11" t="s">
        <v>652</v>
      </c>
      <c r="AD11" t="s">
        <v>652</v>
      </c>
      <c r="AE11" t="s">
        <v>652</v>
      </c>
      <c r="AF11" t="s">
        <v>652</v>
      </c>
      <c r="AG11"/>
      <c r="AH11"/>
      <c r="AI11"/>
      <c r="AJ11"/>
      <c r="AK11"/>
      <c r="AL11"/>
      <c r="AM11"/>
      <c r="AN11"/>
      <c r="AO11"/>
      <c r="AP11"/>
      <c r="AQ11" s="241">
        <v>0</v>
      </c>
      <c r="AR11" s="241">
        <v>0</v>
      </c>
    </row>
    <row r="12" spans="1:44" ht="15" x14ac:dyDescent="0.25">
      <c r="A12" s="265">
        <v>102552</v>
      </c>
      <c r="B12" t="s">
        <v>428</v>
      </c>
      <c r="C12" s="247" t="s">
        <v>652</v>
      </c>
      <c r="D12" s="247" t="s">
        <v>652</v>
      </c>
      <c r="E12" s="247" t="s">
        <v>652</v>
      </c>
      <c r="F12" s="247" t="s">
        <v>652</v>
      </c>
      <c r="G12" s="247" t="s">
        <v>652</v>
      </c>
      <c r="H12" s="247" t="s">
        <v>652</v>
      </c>
      <c r="I12" s="247" t="s">
        <v>652</v>
      </c>
      <c r="J12" s="247" t="s">
        <v>652</v>
      </c>
      <c r="K12" s="247" t="s">
        <v>652</v>
      </c>
      <c r="L12" s="247" t="s">
        <v>652</v>
      </c>
      <c r="M12" s="247" t="s">
        <v>652</v>
      </c>
      <c r="N12" s="247" t="s">
        <v>652</v>
      </c>
      <c r="O12" s="247" t="s">
        <v>652</v>
      </c>
      <c r="P12" s="247" t="s">
        <v>652</v>
      </c>
      <c r="Q12" s="247" t="s">
        <v>652</v>
      </c>
      <c r="R12" s="247" t="s">
        <v>652</v>
      </c>
      <c r="S12" s="247" t="s">
        <v>652</v>
      </c>
      <c r="T12" s="247" t="s">
        <v>652</v>
      </c>
      <c r="U12" s="247" t="s">
        <v>652</v>
      </c>
      <c r="V12" s="247" t="s">
        <v>652</v>
      </c>
      <c r="W12" s="247" t="s">
        <v>652</v>
      </c>
      <c r="X12" s="247" t="s">
        <v>652</v>
      </c>
      <c r="Y12" s="247" t="s">
        <v>652</v>
      </c>
      <c r="Z12" s="247" t="s">
        <v>652</v>
      </c>
      <c r="AA12" s="247" t="s">
        <v>652</v>
      </c>
      <c r="AB12" s="247" t="s">
        <v>652</v>
      </c>
      <c r="AC12" s="247" t="s">
        <v>652</v>
      </c>
      <c r="AD12" s="247" t="s">
        <v>652</v>
      </c>
      <c r="AE12" s="247" t="s">
        <v>652</v>
      </c>
      <c r="AF12" s="247" t="s">
        <v>652</v>
      </c>
      <c r="AN12" s="251"/>
      <c r="AP12" s="250"/>
      <c r="AQ12" s="241" t="s">
        <v>1718</v>
      </c>
      <c r="AR12" s="241">
        <v>0</v>
      </c>
    </row>
    <row r="13" spans="1:44" ht="18" x14ac:dyDescent="0.2">
      <c r="A13" s="278">
        <v>102584</v>
      </c>
      <c r="B13" t="s">
        <v>428</v>
      </c>
      <c r="C13" t="s">
        <v>652</v>
      </c>
      <c r="D13" t="s">
        <v>652</v>
      </c>
      <c r="E13" t="s">
        <v>652</v>
      </c>
      <c r="F13" t="s">
        <v>652</v>
      </c>
      <c r="G13" t="s">
        <v>652</v>
      </c>
      <c r="H13" t="s">
        <v>652</v>
      </c>
      <c r="I13" t="s">
        <v>652</v>
      </c>
      <c r="J13" t="s">
        <v>652</v>
      </c>
      <c r="K13" t="s">
        <v>652</v>
      </c>
      <c r="L13" t="s">
        <v>652</v>
      </c>
      <c r="M13" t="s">
        <v>652</v>
      </c>
      <c r="N13" t="s">
        <v>652</v>
      </c>
      <c r="O13" t="s">
        <v>652</v>
      </c>
      <c r="P13" t="s">
        <v>652</v>
      </c>
      <c r="Q13" t="s">
        <v>652</v>
      </c>
      <c r="R13" t="s">
        <v>652</v>
      </c>
      <c r="S13" t="s">
        <v>652</v>
      </c>
      <c r="T13" t="s">
        <v>652</v>
      </c>
      <c r="U13" t="s">
        <v>652</v>
      </c>
      <c r="V13" t="s">
        <v>652</v>
      </c>
      <c r="W13" t="s">
        <v>652</v>
      </c>
      <c r="X13" t="s">
        <v>652</v>
      </c>
      <c r="Y13" t="s">
        <v>652</v>
      </c>
      <c r="Z13" t="s">
        <v>652</v>
      </c>
      <c r="AA13" t="s">
        <v>652</v>
      </c>
      <c r="AB13" t="s">
        <v>652</v>
      </c>
      <c r="AC13" t="s">
        <v>652</v>
      </c>
      <c r="AD13" t="s">
        <v>652</v>
      </c>
      <c r="AE13" t="s">
        <v>652</v>
      </c>
      <c r="AF13" t="s">
        <v>652</v>
      </c>
      <c r="AG13"/>
      <c r="AH13"/>
      <c r="AI13"/>
      <c r="AJ13"/>
      <c r="AK13"/>
      <c r="AL13"/>
      <c r="AM13"/>
      <c r="AN13"/>
      <c r="AO13"/>
      <c r="AP13"/>
      <c r="AQ13" s="241">
        <v>0</v>
      </c>
      <c r="AR13" s="241">
        <v>0</v>
      </c>
    </row>
    <row r="14" spans="1:44" ht="15" x14ac:dyDescent="0.25">
      <c r="A14" s="265">
        <v>102646</v>
      </c>
      <c r="B14" t="s">
        <v>428</v>
      </c>
      <c r="C14" s="247" t="s">
        <v>652</v>
      </c>
      <c r="D14" s="247" t="s">
        <v>652</v>
      </c>
      <c r="E14" s="247" t="s">
        <v>652</v>
      </c>
      <c r="F14" s="247" t="s">
        <v>652</v>
      </c>
      <c r="G14" s="247" t="s">
        <v>652</v>
      </c>
      <c r="H14" s="247" t="s">
        <v>652</v>
      </c>
      <c r="I14" s="247" t="s">
        <v>652</v>
      </c>
      <c r="J14" s="247" t="s">
        <v>652</v>
      </c>
      <c r="K14" s="247" t="s">
        <v>652</v>
      </c>
      <c r="L14" s="247" t="s">
        <v>652</v>
      </c>
      <c r="M14" s="247" t="s">
        <v>652</v>
      </c>
      <c r="N14" s="247" t="s">
        <v>652</v>
      </c>
      <c r="O14" s="247" t="s">
        <v>652</v>
      </c>
      <c r="P14" s="247" t="s">
        <v>652</v>
      </c>
      <c r="Q14" s="247" t="s">
        <v>652</v>
      </c>
      <c r="R14" s="247" t="s">
        <v>652</v>
      </c>
      <c r="S14" s="247" t="s">
        <v>652</v>
      </c>
      <c r="T14" s="247" t="s">
        <v>652</v>
      </c>
      <c r="U14" s="247" t="s">
        <v>652</v>
      </c>
      <c r="V14" s="247" t="s">
        <v>652</v>
      </c>
      <c r="W14" s="247" t="s">
        <v>652</v>
      </c>
      <c r="X14" s="247" t="s">
        <v>652</v>
      </c>
      <c r="Y14" s="247" t="s">
        <v>652</v>
      </c>
      <c r="Z14" s="247" t="s">
        <v>652</v>
      </c>
      <c r="AA14" s="247" t="s">
        <v>652</v>
      </c>
      <c r="AB14" s="247" t="s">
        <v>652</v>
      </c>
      <c r="AC14" s="247" t="s">
        <v>652</v>
      </c>
      <c r="AD14" s="247" t="s">
        <v>652</v>
      </c>
      <c r="AE14" s="247" t="s">
        <v>652</v>
      </c>
      <c r="AF14" s="247" t="s">
        <v>652</v>
      </c>
      <c r="AN14" s="251"/>
      <c r="AP14" s="250"/>
      <c r="AQ14" s="241" t="s">
        <v>576</v>
      </c>
      <c r="AR14" s="241">
        <v>0</v>
      </c>
    </row>
    <row r="15" spans="1:44" ht="18" x14ac:dyDescent="0.2">
      <c r="A15" s="278">
        <v>102668</v>
      </c>
      <c r="B15" t="s">
        <v>428</v>
      </c>
      <c r="C15" t="s">
        <v>652</v>
      </c>
      <c r="D15" t="s">
        <v>652</v>
      </c>
      <c r="E15" t="s">
        <v>652</v>
      </c>
      <c r="F15" t="s">
        <v>652</v>
      </c>
      <c r="G15" t="s">
        <v>652</v>
      </c>
      <c r="H15" t="s">
        <v>652</v>
      </c>
      <c r="I15" t="s">
        <v>652</v>
      </c>
      <c r="J15" t="s">
        <v>652</v>
      </c>
      <c r="K15" t="s">
        <v>652</v>
      </c>
      <c r="L15" t="s">
        <v>652</v>
      </c>
      <c r="M15" t="s">
        <v>652</v>
      </c>
      <c r="N15" t="s">
        <v>652</v>
      </c>
      <c r="O15" t="s">
        <v>652</v>
      </c>
      <c r="P15" t="s">
        <v>652</v>
      </c>
      <c r="Q15" t="s">
        <v>652</v>
      </c>
      <c r="R15" t="s">
        <v>652</v>
      </c>
      <c r="S15" t="s">
        <v>652</v>
      </c>
      <c r="T15" t="s">
        <v>652</v>
      </c>
      <c r="U15" t="s">
        <v>652</v>
      </c>
      <c r="V15" t="s">
        <v>652</v>
      </c>
      <c r="W15" t="s">
        <v>652</v>
      </c>
      <c r="X15" t="s">
        <v>652</v>
      </c>
      <c r="Y15" t="s">
        <v>652</v>
      </c>
      <c r="Z15" t="s">
        <v>652</v>
      </c>
      <c r="AA15" t="s">
        <v>652</v>
      </c>
      <c r="AB15" t="s">
        <v>652</v>
      </c>
      <c r="AC15" t="s">
        <v>652</v>
      </c>
      <c r="AD15" t="s">
        <v>652</v>
      </c>
      <c r="AE15" t="s">
        <v>652</v>
      </c>
      <c r="AF15" t="s">
        <v>652</v>
      </c>
      <c r="AG15"/>
      <c r="AH15"/>
      <c r="AI15"/>
      <c r="AJ15"/>
      <c r="AK15"/>
      <c r="AL15"/>
      <c r="AM15"/>
      <c r="AN15"/>
      <c r="AO15"/>
      <c r="AP15"/>
      <c r="AQ15" s="241">
        <v>0</v>
      </c>
      <c r="AR15" s="241">
        <v>0</v>
      </c>
    </row>
    <row r="16" spans="1:44" ht="18" x14ac:dyDescent="0.2">
      <c r="A16" s="278">
        <v>102813</v>
      </c>
      <c r="B16" t="s">
        <v>428</v>
      </c>
      <c r="C16" t="s">
        <v>652</v>
      </c>
      <c r="D16" t="s">
        <v>652</v>
      </c>
      <c r="E16" t="s">
        <v>652</v>
      </c>
      <c r="F16" t="s">
        <v>652</v>
      </c>
      <c r="G16" t="s">
        <v>652</v>
      </c>
      <c r="H16" t="s">
        <v>652</v>
      </c>
      <c r="I16" t="s">
        <v>652</v>
      </c>
      <c r="J16" t="s">
        <v>652</v>
      </c>
      <c r="K16" t="s">
        <v>652</v>
      </c>
      <c r="L16" t="s">
        <v>652</v>
      </c>
      <c r="M16" t="s">
        <v>652</v>
      </c>
      <c r="N16" t="s">
        <v>652</v>
      </c>
      <c r="O16" t="s">
        <v>652</v>
      </c>
      <c r="P16" t="s">
        <v>652</v>
      </c>
      <c r="Q16" t="s">
        <v>652</v>
      </c>
      <c r="R16" t="s">
        <v>652</v>
      </c>
      <c r="S16" t="s">
        <v>652</v>
      </c>
      <c r="T16" t="s">
        <v>652</v>
      </c>
      <c r="U16" t="s">
        <v>652</v>
      </c>
      <c r="V16" t="s">
        <v>652</v>
      </c>
      <c r="W16" t="s">
        <v>652</v>
      </c>
      <c r="X16" t="s">
        <v>652</v>
      </c>
      <c r="Y16" t="s">
        <v>652</v>
      </c>
      <c r="Z16" t="s">
        <v>652</v>
      </c>
      <c r="AA16" t="s">
        <v>652</v>
      </c>
      <c r="AB16" t="s">
        <v>652</v>
      </c>
      <c r="AC16" t="s">
        <v>652</v>
      </c>
      <c r="AD16" t="s">
        <v>652</v>
      </c>
      <c r="AE16" t="s">
        <v>652</v>
      </c>
      <c r="AF16" t="s">
        <v>652</v>
      </c>
      <c r="AG16"/>
      <c r="AH16"/>
      <c r="AI16"/>
      <c r="AJ16"/>
      <c r="AK16"/>
      <c r="AL16"/>
      <c r="AM16"/>
      <c r="AN16"/>
      <c r="AO16"/>
      <c r="AP16"/>
      <c r="AQ16" s="241">
        <v>0</v>
      </c>
      <c r="AR16" s="241">
        <v>0</v>
      </c>
    </row>
    <row r="17" spans="1:44" ht="18" x14ac:dyDescent="0.2">
      <c r="A17" s="278">
        <v>102835</v>
      </c>
      <c r="B17" t="s">
        <v>428</v>
      </c>
      <c r="C17" t="s">
        <v>652</v>
      </c>
      <c r="D17" t="s">
        <v>652</v>
      </c>
      <c r="E17" t="s">
        <v>652</v>
      </c>
      <c r="F17" t="s">
        <v>652</v>
      </c>
      <c r="G17" t="s">
        <v>652</v>
      </c>
      <c r="H17" t="s">
        <v>652</v>
      </c>
      <c r="I17" t="s">
        <v>652</v>
      </c>
      <c r="J17" t="s">
        <v>652</v>
      </c>
      <c r="K17" t="s">
        <v>652</v>
      </c>
      <c r="L17" t="s">
        <v>652</v>
      </c>
      <c r="M17" t="s">
        <v>652</v>
      </c>
      <c r="N17" t="s">
        <v>652</v>
      </c>
      <c r="O17" t="s">
        <v>652</v>
      </c>
      <c r="P17" t="s">
        <v>652</v>
      </c>
      <c r="Q17" t="s">
        <v>652</v>
      </c>
      <c r="R17" t="s">
        <v>652</v>
      </c>
      <c r="S17" t="s">
        <v>652</v>
      </c>
      <c r="T17" t="s">
        <v>652</v>
      </c>
      <c r="U17" t="s">
        <v>652</v>
      </c>
      <c r="V17" t="s">
        <v>652</v>
      </c>
      <c r="W17" t="s">
        <v>652</v>
      </c>
      <c r="X17" t="s">
        <v>652</v>
      </c>
      <c r="Y17" t="s">
        <v>652</v>
      </c>
      <c r="Z17" t="s">
        <v>652</v>
      </c>
      <c r="AA17" t="s">
        <v>652</v>
      </c>
      <c r="AB17" t="s">
        <v>652</v>
      </c>
      <c r="AC17" t="s">
        <v>652</v>
      </c>
      <c r="AD17" t="s">
        <v>652</v>
      </c>
      <c r="AE17" t="s">
        <v>652</v>
      </c>
      <c r="AF17" t="s">
        <v>652</v>
      </c>
      <c r="AG17"/>
      <c r="AH17"/>
      <c r="AI17"/>
      <c r="AJ17"/>
      <c r="AK17"/>
      <c r="AL17"/>
      <c r="AM17"/>
      <c r="AN17"/>
      <c r="AO17"/>
      <c r="AP17"/>
      <c r="AQ17" s="241">
        <v>0</v>
      </c>
      <c r="AR17" s="241">
        <v>0</v>
      </c>
    </row>
    <row r="18" spans="1:44" ht="18" x14ac:dyDescent="0.2">
      <c r="A18" s="278">
        <v>102945</v>
      </c>
      <c r="B18" t="s">
        <v>428</v>
      </c>
      <c r="C18" t="s">
        <v>652</v>
      </c>
      <c r="D18" t="s">
        <v>652</v>
      </c>
      <c r="E18" t="s">
        <v>652</v>
      </c>
      <c r="F18" t="s">
        <v>652</v>
      </c>
      <c r="G18" t="s">
        <v>652</v>
      </c>
      <c r="H18" t="s">
        <v>652</v>
      </c>
      <c r="I18" t="s">
        <v>652</v>
      </c>
      <c r="J18" t="s">
        <v>652</v>
      </c>
      <c r="K18" t="s">
        <v>652</v>
      </c>
      <c r="L18" t="s">
        <v>652</v>
      </c>
      <c r="M18" t="s">
        <v>652</v>
      </c>
      <c r="N18" t="s">
        <v>652</v>
      </c>
      <c r="O18" t="s">
        <v>652</v>
      </c>
      <c r="P18" t="s">
        <v>652</v>
      </c>
      <c r="Q18" t="s">
        <v>652</v>
      </c>
      <c r="R18" t="s">
        <v>652</v>
      </c>
      <c r="S18" t="s">
        <v>652</v>
      </c>
      <c r="T18" t="s">
        <v>652</v>
      </c>
      <c r="U18" t="s">
        <v>652</v>
      </c>
      <c r="V18" t="s">
        <v>652</v>
      </c>
      <c r="W18" t="s">
        <v>652</v>
      </c>
      <c r="X18" t="s">
        <v>652</v>
      </c>
      <c r="Y18" t="s">
        <v>652</v>
      </c>
      <c r="Z18" t="s">
        <v>652</v>
      </c>
      <c r="AA18" t="s">
        <v>652</v>
      </c>
      <c r="AB18" t="s">
        <v>652</v>
      </c>
      <c r="AC18" t="s">
        <v>652</v>
      </c>
      <c r="AD18" t="s">
        <v>652</v>
      </c>
      <c r="AE18" t="s">
        <v>652</v>
      </c>
      <c r="AF18" t="s">
        <v>652</v>
      </c>
      <c r="AG18"/>
      <c r="AH18"/>
      <c r="AI18"/>
      <c r="AJ18"/>
      <c r="AK18"/>
      <c r="AL18"/>
      <c r="AM18"/>
      <c r="AN18"/>
      <c r="AO18"/>
      <c r="AP18"/>
      <c r="AQ18" s="241">
        <v>0</v>
      </c>
      <c r="AR18" s="241">
        <v>0</v>
      </c>
    </row>
    <row r="19" spans="1:44" ht="18" x14ac:dyDescent="0.2">
      <c r="A19" s="278">
        <v>103089</v>
      </c>
      <c r="B19" t="s">
        <v>428</v>
      </c>
      <c r="C19" t="s">
        <v>652</v>
      </c>
      <c r="D19" t="s">
        <v>652</v>
      </c>
      <c r="E19" t="s">
        <v>652</v>
      </c>
      <c r="F19" t="s">
        <v>652</v>
      </c>
      <c r="G19" t="s">
        <v>652</v>
      </c>
      <c r="H19" t="s">
        <v>652</v>
      </c>
      <c r="I19" t="s">
        <v>652</v>
      </c>
      <c r="J19" t="s">
        <v>652</v>
      </c>
      <c r="K19" t="s">
        <v>652</v>
      </c>
      <c r="L19" t="s">
        <v>652</v>
      </c>
      <c r="M19" t="s">
        <v>652</v>
      </c>
      <c r="N19" t="s">
        <v>652</v>
      </c>
      <c r="O19" t="s">
        <v>652</v>
      </c>
      <c r="P19" t="s">
        <v>652</v>
      </c>
      <c r="Q19" t="s">
        <v>652</v>
      </c>
      <c r="R19" t="s">
        <v>652</v>
      </c>
      <c r="S19" t="s">
        <v>652</v>
      </c>
      <c r="T19" t="s">
        <v>652</v>
      </c>
      <c r="U19" t="s">
        <v>652</v>
      </c>
      <c r="V19" t="s">
        <v>652</v>
      </c>
      <c r="W19" t="s">
        <v>652</v>
      </c>
      <c r="X19" t="s">
        <v>652</v>
      </c>
      <c r="Y19" t="s">
        <v>652</v>
      </c>
      <c r="Z19" t="s">
        <v>652</v>
      </c>
      <c r="AA19" t="s">
        <v>652</v>
      </c>
      <c r="AB19" t="s">
        <v>652</v>
      </c>
      <c r="AC19" t="s">
        <v>652</v>
      </c>
      <c r="AD19" t="s">
        <v>652</v>
      </c>
      <c r="AE19" t="s">
        <v>652</v>
      </c>
      <c r="AF19" t="s">
        <v>652</v>
      </c>
      <c r="AG19"/>
      <c r="AH19"/>
      <c r="AI19"/>
      <c r="AJ19"/>
      <c r="AK19"/>
      <c r="AL19"/>
      <c r="AM19"/>
      <c r="AN19"/>
      <c r="AO19"/>
      <c r="AP19"/>
      <c r="AQ19" s="241">
        <v>0</v>
      </c>
      <c r="AR19" s="241">
        <v>0</v>
      </c>
    </row>
    <row r="20" spans="1:44" ht="18" x14ac:dyDescent="0.2">
      <c r="A20" s="278">
        <v>103257</v>
      </c>
      <c r="B20" t="s">
        <v>428</v>
      </c>
      <c r="C20" t="s">
        <v>652</v>
      </c>
      <c r="D20" t="s">
        <v>652</v>
      </c>
      <c r="E20" t="s">
        <v>652</v>
      </c>
      <c r="F20" t="s">
        <v>652</v>
      </c>
      <c r="G20" t="s">
        <v>652</v>
      </c>
      <c r="H20" t="s">
        <v>652</v>
      </c>
      <c r="I20" t="s">
        <v>652</v>
      </c>
      <c r="J20" t="s">
        <v>652</v>
      </c>
      <c r="K20" t="s">
        <v>652</v>
      </c>
      <c r="L20" t="s">
        <v>652</v>
      </c>
      <c r="M20" t="s">
        <v>652</v>
      </c>
      <c r="N20" t="s">
        <v>652</v>
      </c>
      <c r="O20" t="s">
        <v>652</v>
      </c>
      <c r="P20" t="s">
        <v>652</v>
      </c>
      <c r="Q20" t="s">
        <v>652</v>
      </c>
      <c r="R20" t="s">
        <v>652</v>
      </c>
      <c r="S20" t="s">
        <v>652</v>
      </c>
      <c r="T20" t="s">
        <v>652</v>
      </c>
      <c r="U20" t="s">
        <v>652</v>
      </c>
      <c r="V20" t="s">
        <v>652</v>
      </c>
      <c r="W20" t="s">
        <v>652</v>
      </c>
      <c r="X20" t="s">
        <v>652</v>
      </c>
      <c r="Y20" t="s">
        <v>652</v>
      </c>
      <c r="Z20" t="s">
        <v>652</v>
      </c>
      <c r="AA20" t="s">
        <v>652</v>
      </c>
      <c r="AB20" t="s">
        <v>652</v>
      </c>
      <c r="AC20" t="s">
        <v>652</v>
      </c>
      <c r="AD20" t="s">
        <v>652</v>
      </c>
      <c r="AE20" t="s">
        <v>652</v>
      </c>
      <c r="AF20" t="s">
        <v>652</v>
      </c>
      <c r="AG20"/>
      <c r="AH20"/>
      <c r="AI20"/>
      <c r="AJ20"/>
      <c r="AK20"/>
      <c r="AL20"/>
      <c r="AM20"/>
      <c r="AN20"/>
      <c r="AO20"/>
      <c r="AP20"/>
      <c r="AQ20" s="241">
        <v>0</v>
      </c>
      <c r="AR20" s="241">
        <v>0</v>
      </c>
    </row>
    <row r="21" spans="1:44" x14ac:dyDescent="0.2">
      <c r="A21" s="279">
        <v>103599</v>
      </c>
      <c r="B21" t="s">
        <v>428</v>
      </c>
      <c r="C21" s="277" t="s">
        <v>189</v>
      </c>
      <c r="D21" s="277" t="s">
        <v>189</v>
      </c>
      <c r="E21" s="277" t="s">
        <v>189</v>
      </c>
      <c r="F21" s="277" t="s">
        <v>189</v>
      </c>
      <c r="G21" s="277" t="s">
        <v>189</v>
      </c>
      <c r="H21" s="277" t="s">
        <v>189</v>
      </c>
      <c r="I21" s="277" t="s">
        <v>189</v>
      </c>
      <c r="J21" s="277" t="s">
        <v>189</v>
      </c>
      <c r="K21" s="277" t="s">
        <v>189</v>
      </c>
      <c r="L21" s="277" t="s">
        <v>189</v>
      </c>
      <c r="M21" s="277" t="s">
        <v>189</v>
      </c>
      <c r="N21" s="277" t="s">
        <v>189</v>
      </c>
      <c r="O21" s="277" t="s">
        <v>189</v>
      </c>
      <c r="P21" s="277" t="s">
        <v>189</v>
      </c>
      <c r="Q21" s="277" t="s">
        <v>189</v>
      </c>
      <c r="R21" s="277" t="s">
        <v>189</v>
      </c>
      <c r="S21" s="277" t="s">
        <v>189</v>
      </c>
      <c r="T21" s="277" t="s">
        <v>189</v>
      </c>
      <c r="U21" s="277" t="s">
        <v>189</v>
      </c>
      <c r="V21" s="277" t="s">
        <v>189</v>
      </c>
      <c r="W21" s="277" t="s">
        <v>189</v>
      </c>
      <c r="X21" s="277" t="s">
        <v>189</v>
      </c>
      <c r="Y21" s="277" t="s">
        <v>189</v>
      </c>
      <c r="Z21" s="277" t="s">
        <v>189</v>
      </c>
      <c r="AA21" s="277" t="s">
        <v>189</v>
      </c>
      <c r="AB21" s="277" t="s">
        <v>189</v>
      </c>
      <c r="AC21" s="277" t="s">
        <v>189</v>
      </c>
      <c r="AD21" s="277" t="s">
        <v>189</v>
      </c>
      <c r="AE21" s="277" t="s">
        <v>189</v>
      </c>
      <c r="AF21" s="277" t="s">
        <v>189</v>
      </c>
      <c r="AG21" s="277"/>
      <c r="AH21" s="277"/>
      <c r="AI21" s="277"/>
      <c r="AJ21" s="277"/>
      <c r="AK21" s="277"/>
      <c r="AL21" s="277"/>
      <c r="AM21" s="277"/>
      <c r="AN21" s="277"/>
      <c r="AO21" s="277"/>
      <c r="AP21" s="277"/>
      <c r="AQ21" s="241">
        <v>0</v>
      </c>
      <c r="AR21" s="241" t="s">
        <v>2332</v>
      </c>
    </row>
    <row r="22" spans="1:44" x14ac:dyDescent="0.2">
      <c r="A22" s="279">
        <v>103635</v>
      </c>
      <c r="B22" t="s">
        <v>428</v>
      </c>
      <c r="C22" s="277" t="s">
        <v>189</v>
      </c>
      <c r="D22" s="277" t="s">
        <v>189</v>
      </c>
      <c r="E22" s="277" t="s">
        <v>189</v>
      </c>
      <c r="F22" s="277" t="s">
        <v>189</v>
      </c>
      <c r="G22" s="277" t="s">
        <v>189</v>
      </c>
      <c r="H22" s="277" t="s">
        <v>189</v>
      </c>
      <c r="I22" s="277" t="s">
        <v>189</v>
      </c>
      <c r="J22" s="277" t="s">
        <v>189</v>
      </c>
      <c r="K22" s="277" t="s">
        <v>189</v>
      </c>
      <c r="L22" s="277" t="s">
        <v>189</v>
      </c>
      <c r="M22" s="277" t="s">
        <v>189</v>
      </c>
      <c r="N22" s="277" t="s">
        <v>189</v>
      </c>
      <c r="O22" s="277" t="s">
        <v>189</v>
      </c>
      <c r="P22" s="277" t="s">
        <v>189</v>
      </c>
      <c r="Q22" s="277" t="s">
        <v>189</v>
      </c>
      <c r="R22" s="277" t="s">
        <v>189</v>
      </c>
      <c r="S22" s="277" t="s">
        <v>189</v>
      </c>
      <c r="T22" s="277" t="s">
        <v>189</v>
      </c>
      <c r="U22" s="277" t="s">
        <v>189</v>
      </c>
      <c r="V22" s="277" t="s">
        <v>189</v>
      </c>
      <c r="W22" s="277" t="s">
        <v>189</v>
      </c>
      <c r="X22" s="277" t="s">
        <v>189</v>
      </c>
      <c r="Y22" s="277" t="s">
        <v>189</v>
      </c>
      <c r="Z22" s="277" t="s">
        <v>189</v>
      </c>
      <c r="AA22" s="277" t="s">
        <v>189</v>
      </c>
      <c r="AB22" s="277" t="s">
        <v>189</v>
      </c>
      <c r="AC22" s="277" t="s">
        <v>189</v>
      </c>
      <c r="AD22" s="277" t="s">
        <v>189</v>
      </c>
      <c r="AE22" s="277" t="s">
        <v>189</v>
      </c>
      <c r="AF22" s="277" t="s">
        <v>189</v>
      </c>
      <c r="AG22" s="277"/>
      <c r="AH22" s="277"/>
      <c r="AI22" s="277"/>
      <c r="AJ22" s="277"/>
      <c r="AK22" s="277"/>
      <c r="AL22" s="277"/>
      <c r="AM22" s="277"/>
      <c r="AN22" s="277"/>
      <c r="AO22" s="277"/>
      <c r="AP22" s="277"/>
      <c r="AQ22" s="241">
        <v>0</v>
      </c>
      <c r="AR22" s="241" t="s">
        <v>2332</v>
      </c>
    </row>
    <row r="23" spans="1:44" ht="18" x14ac:dyDescent="0.2">
      <c r="A23" s="278">
        <v>103669</v>
      </c>
      <c r="B23" t="s">
        <v>428</v>
      </c>
      <c r="C23" t="s">
        <v>652</v>
      </c>
      <c r="D23" t="s">
        <v>652</v>
      </c>
      <c r="E23" t="s">
        <v>652</v>
      </c>
      <c r="F23" t="s">
        <v>652</v>
      </c>
      <c r="G23" t="s">
        <v>652</v>
      </c>
      <c r="H23" t="s">
        <v>652</v>
      </c>
      <c r="I23" t="s">
        <v>652</v>
      </c>
      <c r="J23" t="s">
        <v>652</v>
      </c>
      <c r="K23" t="s">
        <v>652</v>
      </c>
      <c r="L23" t="s">
        <v>652</v>
      </c>
      <c r="M23" t="s">
        <v>652</v>
      </c>
      <c r="N23" t="s">
        <v>652</v>
      </c>
      <c r="O23" t="s">
        <v>652</v>
      </c>
      <c r="P23" t="s">
        <v>652</v>
      </c>
      <c r="Q23" t="s">
        <v>652</v>
      </c>
      <c r="R23" t="s">
        <v>652</v>
      </c>
      <c r="S23" t="s">
        <v>652</v>
      </c>
      <c r="T23" t="s">
        <v>652</v>
      </c>
      <c r="U23" t="s">
        <v>652</v>
      </c>
      <c r="V23" t="s">
        <v>652</v>
      </c>
      <c r="W23" t="s">
        <v>652</v>
      </c>
      <c r="X23" t="s">
        <v>652</v>
      </c>
      <c r="Y23" t="s">
        <v>652</v>
      </c>
      <c r="Z23" t="s">
        <v>652</v>
      </c>
      <c r="AA23" t="s">
        <v>652</v>
      </c>
      <c r="AB23" t="s">
        <v>652</v>
      </c>
      <c r="AC23" t="s">
        <v>652</v>
      </c>
      <c r="AD23" t="s">
        <v>652</v>
      </c>
      <c r="AE23" t="s">
        <v>652</v>
      </c>
      <c r="AF23" t="s">
        <v>652</v>
      </c>
      <c r="AG23"/>
      <c r="AH23"/>
      <c r="AI23"/>
      <c r="AJ23"/>
      <c r="AK23"/>
      <c r="AL23"/>
      <c r="AM23"/>
      <c r="AN23"/>
      <c r="AO23"/>
      <c r="AP23"/>
      <c r="AQ23" s="241">
        <v>0</v>
      </c>
      <c r="AR23" s="241">
        <v>0</v>
      </c>
    </row>
    <row r="24" spans="1:44" ht="18" x14ac:dyDescent="0.2">
      <c r="A24" s="278">
        <v>103691</v>
      </c>
      <c r="B24" t="s">
        <v>428</v>
      </c>
      <c r="C24" t="s">
        <v>652</v>
      </c>
      <c r="D24" t="s">
        <v>652</v>
      </c>
      <c r="E24" t="s">
        <v>652</v>
      </c>
      <c r="F24" t="s">
        <v>652</v>
      </c>
      <c r="G24" t="s">
        <v>652</v>
      </c>
      <c r="H24" t="s">
        <v>652</v>
      </c>
      <c r="I24" t="s">
        <v>652</v>
      </c>
      <c r="J24" t="s">
        <v>652</v>
      </c>
      <c r="K24" t="s">
        <v>652</v>
      </c>
      <c r="L24" t="s">
        <v>652</v>
      </c>
      <c r="M24" t="s">
        <v>652</v>
      </c>
      <c r="N24" t="s">
        <v>652</v>
      </c>
      <c r="O24" t="s">
        <v>652</v>
      </c>
      <c r="P24" t="s">
        <v>652</v>
      </c>
      <c r="Q24" t="s">
        <v>652</v>
      </c>
      <c r="R24" t="s">
        <v>652</v>
      </c>
      <c r="S24" t="s">
        <v>652</v>
      </c>
      <c r="T24" t="s">
        <v>652</v>
      </c>
      <c r="U24" t="s">
        <v>652</v>
      </c>
      <c r="V24" t="s">
        <v>652</v>
      </c>
      <c r="W24" t="s">
        <v>652</v>
      </c>
      <c r="X24" t="s">
        <v>652</v>
      </c>
      <c r="Y24" t="s">
        <v>652</v>
      </c>
      <c r="Z24" t="s">
        <v>652</v>
      </c>
      <c r="AA24" t="s">
        <v>652</v>
      </c>
      <c r="AB24" t="s">
        <v>652</v>
      </c>
      <c r="AC24" t="s">
        <v>652</v>
      </c>
      <c r="AD24" t="s">
        <v>652</v>
      </c>
      <c r="AE24" t="s">
        <v>652</v>
      </c>
      <c r="AF24" t="s">
        <v>652</v>
      </c>
      <c r="AG24"/>
      <c r="AH24"/>
      <c r="AI24"/>
      <c r="AJ24"/>
      <c r="AK24"/>
      <c r="AL24"/>
      <c r="AM24"/>
      <c r="AN24"/>
      <c r="AO24"/>
      <c r="AP24"/>
      <c r="AQ24" s="241">
        <v>0</v>
      </c>
      <c r="AR24" s="241">
        <v>0</v>
      </c>
    </row>
    <row r="25" spans="1:44" ht="18" x14ac:dyDescent="0.2">
      <c r="A25" s="278">
        <v>103696</v>
      </c>
      <c r="B25" t="s">
        <v>428</v>
      </c>
      <c r="C25" t="s">
        <v>652</v>
      </c>
      <c r="D25" t="s">
        <v>652</v>
      </c>
      <c r="E25" t="s">
        <v>652</v>
      </c>
      <c r="F25" t="s">
        <v>652</v>
      </c>
      <c r="G25" t="s">
        <v>652</v>
      </c>
      <c r="H25" t="s">
        <v>652</v>
      </c>
      <c r="I25" t="s">
        <v>652</v>
      </c>
      <c r="J25" t="s">
        <v>652</v>
      </c>
      <c r="K25" t="s">
        <v>652</v>
      </c>
      <c r="L25" t="s">
        <v>652</v>
      </c>
      <c r="M25" t="s">
        <v>652</v>
      </c>
      <c r="N25" t="s">
        <v>652</v>
      </c>
      <c r="O25" t="s">
        <v>652</v>
      </c>
      <c r="P25" t="s">
        <v>652</v>
      </c>
      <c r="Q25" t="s">
        <v>652</v>
      </c>
      <c r="R25" t="s">
        <v>652</v>
      </c>
      <c r="S25" t="s">
        <v>652</v>
      </c>
      <c r="T25" t="s">
        <v>652</v>
      </c>
      <c r="U25" t="s">
        <v>652</v>
      </c>
      <c r="V25" t="s">
        <v>652</v>
      </c>
      <c r="W25" t="s">
        <v>652</v>
      </c>
      <c r="X25" t="s">
        <v>652</v>
      </c>
      <c r="Y25" t="s">
        <v>652</v>
      </c>
      <c r="Z25" t="s">
        <v>652</v>
      </c>
      <c r="AA25" t="s">
        <v>652</v>
      </c>
      <c r="AB25" t="s">
        <v>652</v>
      </c>
      <c r="AC25" t="s">
        <v>652</v>
      </c>
      <c r="AD25" t="s">
        <v>652</v>
      </c>
      <c r="AE25" t="s">
        <v>652</v>
      </c>
      <c r="AF25" t="s">
        <v>652</v>
      </c>
      <c r="AG25"/>
      <c r="AH25"/>
      <c r="AI25"/>
      <c r="AJ25"/>
      <c r="AK25"/>
      <c r="AL25"/>
      <c r="AM25"/>
      <c r="AN25"/>
      <c r="AO25"/>
      <c r="AP25"/>
      <c r="AQ25" s="241">
        <v>0</v>
      </c>
      <c r="AR25" s="241">
        <v>0</v>
      </c>
    </row>
    <row r="26" spans="1:44" ht="21.75" x14ac:dyDescent="0.25">
      <c r="A26" s="265">
        <v>103985</v>
      </c>
      <c r="B26" t="s">
        <v>428</v>
      </c>
      <c r="C26" s="247" t="s">
        <v>652</v>
      </c>
      <c r="D26" s="247" t="s">
        <v>652</v>
      </c>
      <c r="E26" s="247" t="s">
        <v>652</v>
      </c>
      <c r="F26" s="247" t="s">
        <v>652</v>
      </c>
      <c r="G26" s="247" t="s">
        <v>652</v>
      </c>
      <c r="H26" s="247" t="s">
        <v>652</v>
      </c>
      <c r="I26" s="247" t="s">
        <v>652</v>
      </c>
      <c r="J26" s="247" t="s">
        <v>652</v>
      </c>
      <c r="K26" s="247" t="s">
        <v>652</v>
      </c>
      <c r="L26" s="247" t="s">
        <v>652</v>
      </c>
      <c r="M26" s="247" t="s">
        <v>652</v>
      </c>
      <c r="N26" s="247" t="s">
        <v>652</v>
      </c>
      <c r="O26" s="247" t="s">
        <v>652</v>
      </c>
      <c r="P26" s="247" t="s">
        <v>652</v>
      </c>
      <c r="Q26" s="247" t="s">
        <v>652</v>
      </c>
      <c r="R26" s="247" t="s">
        <v>652</v>
      </c>
      <c r="S26" s="247" t="s">
        <v>652</v>
      </c>
      <c r="T26" s="247" t="s">
        <v>652</v>
      </c>
      <c r="U26" s="247" t="s">
        <v>652</v>
      </c>
      <c r="V26" s="247" t="s">
        <v>652</v>
      </c>
      <c r="W26" s="247" t="s">
        <v>652</v>
      </c>
      <c r="X26" s="247" t="s">
        <v>652</v>
      </c>
      <c r="Y26" s="247" t="s">
        <v>652</v>
      </c>
      <c r="Z26" s="247" t="s">
        <v>652</v>
      </c>
      <c r="AA26" s="247" t="s">
        <v>652</v>
      </c>
      <c r="AB26" s="247" t="s">
        <v>652</v>
      </c>
      <c r="AC26" s="247" t="s">
        <v>652</v>
      </c>
      <c r="AD26" s="247" t="s">
        <v>652</v>
      </c>
      <c r="AE26" s="247" t="s">
        <v>652</v>
      </c>
      <c r="AF26" s="247" t="s">
        <v>652</v>
      </c>
      <c r="AN26" s="251"/>
      <c r="AO26" s="253"/>
      <c r="AP26" s="250"/>
      <c r="AQ26" s="241" t="s">
        <v>576</v>
      </c>
      <c r="AR26" s="241">
        <v>0</v>
      </c>
    </row>
    <row r="27" spans="1:44" ht="18" x14ac:dyDescent="0.2">
      <c r="A27" s="278">
        <v>104234</v>
      </c>
      <c r="B27" t="s">
        <v>428</v>
      </c>
      <c r="C27" t="s">
        <v>652</v>
      </c>
      <c r="D27" t="s">
        <v>652</v>
      </c>
      <c r="E27" t="s">
        <v>652</v>
      </c>
      <c r="F27" t="s">
        <v>652</v>
      </c>
      <c r="G27" t="s">
        <v>652</v>
      </c>
      <c r="H27" t="s">
        <v>652</v>
      </c>
      <c r="I27" t="s">
        <v>652</v>
      </c>
      <c r="J27" t="s">
        <v>652</v>
      </c>
      <c r="K27" t="s">
        <v>652</v>
      </c>
      <c r="L27" t="s">
        <v>652</v>
      </c>
      <c r="M27" t="s">
        <v>652</v>
      </c>
      <c r="N27" t="s">
        <v>652</v>
      </c>
      <c r="O27" t="s">
        <v>652</v>
      </c>
      <c r="P27" t="s">
        <v>652</v>
      </c>
      <c r="Q27" t="s">
        <v>652</v>
      </c>
      <c r="R27" t="s">
        <v>652</v>
      </c>
      <c r="S27" t="s">
        <v>652</v>
      </c>
      <c r="T27" t="s">
        <v>652</v>
      </c>
      <c r="U27" t="s">
        <v>652</v>
      </c>
      <c r="V27" t="s">
        <v>652</v>
      </c>
      <c r="W27" t="s">
        <v>652</v>
      </c>
      <c r="X27" t="s">
        <v>652</v>
      </c>
      <c r="Y27" t="s">
        <v>652</v>
      </c>
      <c r="Z27" t="s">
        <v>652</v>
      </c>
      <c r="AA27" t="s">
        <v>652</v>
      </c>
      <c r="AB27" t="s">
        <v>652</v>
      </c>
      <c r="AC27" t="s">
        <v>652</v>
      </c>
      <c r="AD27" t="s">
        <v>652</v>
      </c>
      <c r="AE27" t="s">
        <v>652</v>
      </c>
      <c r="AF27" t="s">
        <v>652</v>
      </c>
      <c r="AG27"/>
      <c r="AH27"/>
      <c r="AI27"/>
      <c r="AJ27"/>
      <c r="AK27"/>
      <c r="AL27"/>
      <c r="AM27"/>
      <c r="AN27"/>
      <c r="AO27"/>
      <c r="AP27"/>
      <c r="AQ27" s="241">
        <v>0</v>
      </c>
      <c r="AR27" s="241">
        <v>0</v>
      </c>
    </row>
    <row r="28" spans="1:44" ht="18" x14ac:dyDescent="0.2">
      <c r="A28" s="278">
        <v>104345</v>
      </c>
      <c r="B28" t="s">
        <v>428</v>
      </c>
      <c r="C28" t="s">
        <v>652</v>
      </c>
      <c r="D28" t="s">
        <v>652</v>
      </c>
      <c r="E28" t="s">
        <v>652</v>
      </c>
      <c r="F28" t="s">
        <v>652</v>
      </c>
      <c r="G28" t="s">
        <v>652</v>
      </c>
      <c r="H28" t="s">
        <v>652</v>
      </c>
      <c r="I28" t="s">
        <v>652</v>
      </c>
      <c r="J28" t="s">
        <v>652</v>
      </c>
      <c r="K28" t="s">
        <v>652</v>
      </c>
      <c r="L28" t="s">
        <v>652</v>
      </c>
      <c r="M28" t="s">
        <v>652</v>
      </c>
      <c r="N28" t="s">
        <v>652</v>
      </c>
      <c r="O28" t="s">
        <v>652</v>
      </c>
      <c r="P28" t="s">
        <v>652</v>
      </c>
      <c r="Q28" t="s">
        <v>652</v>
      </c>
      <c r="R28" t="s">
        <v>652</v>
      </c>
      <c r="S28" t="s">
        <v>652</v>
      </c>
      <c r="T28" t="s">
        <v>652</v>
      </c>
      <c r="U28" t="s">
        <v>652</v>
      </c>
      <c r="V28" t="s">
        <v>652</v>
      </c>
      <c r="W28" t="s">
        <v>652</v>
      </c>
      <c r="X28" t="s">
        <v>652</v>
      </c>
      <c r="Y28" t="s">
        <v>652</v>
      </c>
      <c r="Z28" t="s">
        <v>652</v>
      </c>
      <c r="AA28" t="s">
        <v>652</v>
      </c>
      <c r="AB28" t="s">
        <v>652</v>
      </c>
      <c r="AC28" t="s">
        <v>652</v>
      </c>
      <c r="AD28" t="s">
        <v>652</v>
      </c>
      <c r="AE28" t="s">
        <v>652</v>
      </c>
      <c r="AF28" t="s">
        <v>652</v>
      </c>
      <c r="AG28"/>
      <c r="AH28"/>
      <c r="AI28"/>
      <c r="AJ28"/>
      <c r="AK28"/>
      <c r="AL28"/>
      <c r="AM28"/>
      <c r="AN28"/>
      <c r="AO28"/>
      <c r="AP28"/>
      <c r="AQ28" s="241">
        <v>0</v>
      </c>
      <c r="AR28" s="241">
        <v>0</v>
      </c>
    </row>
    <row r="29" spans="1:44" ht="18" x14ac:dyDescent="0.2">
      <c r="A29" s="278">
        <v>104778</v>
      </c>
      <c r="B29" t="s">
        <v>428</v>
      </c>
      <c r="C29" t="s">
        <v>652</v>
      </c>
      <c r="D29" t="s">
        <v>652</v>
      </c>
      <c r="E29" t="s">
        <v>652</v>
      </c>
      <c r="F29" t="s">
        <v>652</v>
      </c>
      <c r="G29" t="s">
        <v>652</v>
      </c>
      <c r="H29" t="s">
        <v>652</v>
      </c>
      <c r="I29" t="s">
        <v>652</v>
      </c>
      <c r="J29" t="s">
        <v>652</v>
      </c>
      <c r="K29" t="s">
        <v>652</v>
      </c>
      <c r="L29" t="s">
        <v>652</v>
      </c>
      <c r="M29" t="s">
        <v>652</v>
      </c>
      <c r="N29" t="s">
        <v>652</v>
      </c>
      <c r="O29" t="s">
        <v>652</v>
      </c>
      <c r="P29" t="s">
        <v>652</v>
      </c>
      <c r="Q29" t="s">
        <v>652</v>
      </c>
      <c r="R29" t="s">
        <v>652</v>
      </c>
      <c r="S29" t="s">
        <v>652</v>
      </c>
      <c r="T29" t="s">
        <v>652</v>
      </c>
      <c r="U29" t="s">
        <v>652</v>
      </c>
      <c r="V29" t="s">
        <v>652</v>
      </c>
      <c r="W29" t="s">
        <v>652</v>
      </c>
      <c r="X29" t="s">
        <v>652</v>
      </c>
      <c r="Y29" t="s">
        <v>652</v>
      </c>
      <c r="Z29" t="s">
        <v>652</v>
      </c>
      <c r="AA29" t="s">
        <v>652</v>
      </c>
      <c r="AB29" t="s">
        <v>652</v>
      </c>
      <c r="AC29" t="s">
        <v>652</v>
      </c>
      <c r="AD29" t="s">
        <v>652</v>
      </c>
      <c r="AE29" t="s">
        <v>652</v>
      </c>
      <c r="AF29" t="s">
        <v>652</v>
      </c>
      <c r="AG29"/>
      <c r="AH29"/>
      <c r="AI29"/>
      <c r="AJ29"/>
      <c r="AK29"/>
      <c r="AL29"/>
      <c r="AM29"/>
      <c r="AN29"/>
      <c r="AO29"/>
      <c r="AP29"/>
      <c r="AQ29" s="241">
        <v>0</v>
      </c>
      <c r="AR29" s="241">
        <v>0</v>
      </c>
    </row>
    <row r="30" spans="1:44" x14ac:dyDescent="0.2">
      <c r="A30" s="241">
        <v>104862</v>
      </c>
      <c r="B30" t="s">
        <v>428</v>
      </c>
      <c r="C30" s="241" t="s">
        <v>652</v>
      </c>
      <c r="D30" s="241" t="s">
        <v>652</v>
      </c>
      <c r="E30" s="241" t="s">
        <v>652</v>
      </c>
      <c r="F30" s="241" t="s">
        <v>652</v>
      </c>
      <c r="G30" s="241" t="s">
        <v>652</v>
      </c>
      <c r="H30" s="241" t="s">
        <v>652</v>
      </c>
      <c r="I30" s="241" t="s">
        <v>652</v>
      </c>
      <c r="J30" s="241" t="s">
        <v>652</v>
      </c>
      <c r="K30" s="241" t="s">
        <v>652</v>
      </c>
      <c r="L30" s="241" t="s">
        <v>652</v>
      </c>
      <c r="M30" s="241" t="s">
        <v>652</v>
      </c>
      <c r="N30" s="241" t="s">
        <v>652</v>
      </c>
      <c r="O30" s="241" t="s">
        <v>652</v>
      </c>
      <c r="P30" s="241" t="s">
        <v>652</v>
      </c>
      <c r="Q30" s="241" t="s">
        <v>652</v>
      </c>
      <c r="R30" s="241" t="s">
        <v>652</v>
      </c>
      <c r="S30" s="241" t="s">
        <v>652</v>
      </c>
      <c r="T30" s="241" t="s">
        <v>652</v>
      </c>
      <c r="U30" s="241" t="s">
        <v>652</v>
      </c>
      <c r="V30" s="241" t="s">
        <v>652</v>
      </c>
      <c r="W30" s="241" t="s">
        <v>652</v>
      </c>
      <c r="X30" s="241" t="s">
        <v>652</v>
      </c>
      <c r="Y30" s="241" t="s">
        <v>652</v>
      </c>
      <c r="Z30" s="241" t="s">
        <v>652</v>
      </c>
      <c r="AA30" s="241" t="s">
        <v>652</v>
      </c>
      <c r="AB30" s="241" t="s">
        <v>652</v>
      </c>
      <c r="AC30" s="241" t="s">
        <v>652</v>
      </c>
      <c r="AD30" s="241" t="s">
        <v>652</v>
      </c>
      <c r="AE30" s="241" t="s">
        <v>652</v>
      </c>
      <c r="AF30" s="241" t="s">
        <v>652</v>
      </c>
      <c r="AQ30" s="241" t="s">
        <v>1716</v>
      </c>
      <c r="AR30" s="241">
        <v>0</v>
      </c>
    </row>
    <row r="31" spans="1:44" ht="18" x14ac:dyDescent="0.2">
      <c r="A31" s="278">
        <v>105090</v>
      </c>
      <c r="B31" t="s">
        <v>428</v>
      </c>
      <c r="C31" t="s">
        <v>652</v>
      </c>
      <c r="D31" t="s">
        <v>652</v>
      </c>
      <c r="E31" t="s">
        <v>652</v>
      </c>
      <c r="F31" t="s">
        <v>652</v>
      </c>
      <c r="G31" t="s">
        <v>652</v>
      </c>
      <c r="H31" t="s">
        <v>652</v>
      </c>
      <c r="I31" t="s">
        <v>652</v>
      </c>
      <c r="J31" t="s">
        <v>652</v>
      </c>
      <c r="K31" t="s">
        <v>652</v>
      </c>
      <c r="L31" t="s">
        <v>652</v>
      </c>
      <c r="M31" t="s">
        <v>652</v>
      </c>
      <c r="N31" t="s">
        <v>652</v>
      </c>
      <c r="O31" t="s">
        <v>652</v>
      </c>
      <c r="P31" t="s">
        <v>652</v>
      </c>
      <c r="Q31" t="s">
        <v>652</v>
      </c>
      <c r="R31" t="s">
        <v>652</v>
      </c>
      <c r="S31" t="s">
        <v>652</v>
      </c>
      <c r="T31" t="s">
        <v>652</v>
      </c>
      <c r="U31" t="s">
        <v>652</v>
      </c>
      <c r="V31" t="s">
        <v>652</v>
      </c>
      <c r="W31" t="s">
        <v>652</v>
      </c>
      <c r="X31" t="s">
        <v>652</v>
      </c>
      <c r="Y31" t="s">
        <v>652</v>
      </c>
      <c r="Z31" t="s">
        <v>652</v>
      </c>
      <c r="AA31" t="s">
        <v>652</v>
      </c>
      <c r="AB31" t="s">
        <v>652</v>
      </c>
      <c r="AC31" t="s">
        <v>652</v>
      </c>
      <c r="AD31" t="s">
        <v>652</v>
      </c>
      <c r="AE31" t="s">
        <v>652</v>
      </c>
      <c r="AF31" t="s">
        <v>652</v>
      </c>
      <c r="AG31"/>
      <c r="AH31"/>
      <c r="AI31"/>
      <c r="AJ31"/>
      <c r="AK31"/>
      <c r="AL31"/>
      <c r="AM31"/>
      <c r="AN31"/>
      <c r="AO31"/>
      <c r="AP31"/>
      <c r="AQ31" s="241">
        <v>0</v>
      </c>
      <c r="AR31" s="241">
        <v>0</v>
      </c>
    </row>
    <row r="32" spans="1:44" ht="18" x14ac:dyDescent="0.2">
      <c r="A32" s="278">
        <v>105167</v>
      </c>
      <c r="B32" t="s">
        <v>428</v>
      </c>
      <c r="C32" t="s">
        <v>652</v>
      </c>
      <c r="D32" t="s">
        <v>652</v>
      </c>
      <c r="E32" t="s">
        <v>652</v>
      </c>
      <c r="F32" t="s">
        <v>652</v>
      </c>
      <c r="G32" t="s">
        <v>652</v>
      </c>
      <c r="H32" t="s">
        <v>652</v>
      </c>
      <c r="I32" t="s">
        <v>652</v>
      </c>
      <c r="J32" t="s">
        <v>652</v>
      </c>
      <c r="K32" t="s">
        <v>652</v>
      </c>
      <c r="L32" t="s">
        <v>652</v>
      </c>
      <c r="M32" t="s">
        <v>652</v>
      </c>
      <c r="N32" t="s">
        <v>652</v>
      </c>
      <c r="O32" t="s">
        <v>652</v>
      </c>
      <c r="P32" t="s">
        <v>652</v>
      </c>
      <c r="Q32" t="s">
        <v>652</v>
      </c>
      <c r="R32" t="s">
        <v>652</v>
      </c>
      <c r="S32" t="s">
        <v>652</v>
      </c>
      <c r="T32" t="s">
        <v>652</v>
      </c>
      <c r="U32" t="s">
        <v>652</v>
      </c>
      <c r="V32" t="s">
        <v>652</v>
      </c>
      <c r="W32" t="s">
        <v>652</v>
      </c>
      <c r="X32" t="s">
        <v>652</v>
      </c>
      <c r="Y32" t="s">
        <v>652</v>
      </c>
      <c r="Z32" t="s">
        <v>652</v>
      </c>
      <c r="AA32" t="s">
        <v>652</v>
      </c>
      <c r="AB32" t="s">
        <v>652</v>
      </c>
      <c r="AC32" t="s">
        <v>652</v>
      </c>
      <c r="AD32" t="s">
        <v>652</v>
      </c>
      <c r="AE32" t="s">
        <v>652</v>
      </c>
      <c r="AF32" t="s">
        <v>652</v>
      </c>
      <c r="AG32"/>
      <c r="AH32"/>
      <c r="AI32"/>
      <c r="AJ32"/>
      <c r="AK32"/>
      <c r="AL32"/>
      <c r="AM32"/>
      <c r="AN32"/>
      <c r="AO32"/>
      <c r="AP32"/>
      <c r="AQ32" s="241">
        <v>0</v>
      </c>
      <c r="AR32" s="241">
        <v>0</v>
      </c>
    </row>
    <row r="33" spans="1:44" ht="18" x14ac:dyDescent="0.2">
      <c r="A33" s="278">
        <v>105168</v>
      </c>
      <c r="B33" t="s">
        <v>428</v>
      </c>
      <c r="C33" t="s">
        <v>652</v>
      </c>
      <c r="D33" t="s">
        <v>652</v>
      </c>
      <c r="E33" t="s">
        <v>652</v>
      </c>
      <c r="F33" t="s">
        <v>652</v>
      </c>
      <c r="G33" t="s">
        <v>652</v>
      </c>
      <c r="H33" t="s">
        <v>652</v>
      </c>
      <c r="I33" t="s">
        <v>652</v>
      </c>
      <c r="J33" t="s">
        <v>652</v>
      </c>
      <c r="K33" t="s">
        <v>652</v>
      </c>
      <c r="L33" t="s">
        <v>652</v>
      </c>
      <c r="M33" t="s">
        <v>652</v>
      </c>
      <c r="N33" t="s">
        <v>652</v>
      </c>
      <c r="O33" t="s">
        <v>652</v>
      </c>
      <c r="P33" t="s">
        <v>652</v>
      </c>
      <c r="Q33" t="s">
        <v>652</v>
      </c>
      <c r="R33" t="s">
        <v>652</v>
      </c>
      <c r="S33" t="s">
        <v>652</v>
      </c>
      <c r="T33" t="s">
        <v>652</v>
      </c>
      <c r="U33" t="s">
        <v>652</v>
      </c>
      <c r="V33" t="s">
        <v>652</v>
      </c>
      <c r="W33" t="s">
        <v>652</v>
      </c>
      <c r="X33" t="s">
        <v>652</v>
      </c>
      <c r="Y33" t="s">
        <v>652</v>
      </c>
      <c r="Z33" t="s">
        <v>652</v>
      </c>
      <c r="AA33" t="s">
        <v>652</v>
      </c>
      <c r="AB33" t="s">
        <v>652</v>
      </c>
      <c r="AC33" t="s">
        <v>652</v>
      </c>
      <c r="AD33" t="s">
        <v>652</v>
      </c>
      <c r="AE33" t="s">
        <v>652</v>
      </c>
      <c r="AF33" t="s">
        <v>652</v>
      </c>
      <c r="AG33"/>
      <c r="AH33"/>
      <c r="AI33"/>
      <c r="AJ33"/>
      <c r="AK33"/>
      <c r="AL33"/>
      <c r="AM33"/>
      <c r="AN33"/>
      <c r="AO33"/>
      <c r="AP33"/>
      <c r="AQ33" s="241">
        <v>0</v>
      </c>
      <c r="AR33" s="241">
        <v>0</v>
      </c>
    </row>
    <row r="34" spans="1:44" ht="18" x14ac:dyDescent="0.2">
      <c r="A34" s="278">
        <v>105440</v>
      </c>
      <c r="B34" t="s">
        <v>428</v>
      </c>
      <c r="C34" t="s">
        <v>652</v>
      </c>
      <c r="D34" t="s">
        <v>652</v>
      </c>
      <c r="E34" t="s">
        <v>652</v>
      </c>
      <c r="F34" t="s">
        <v>652</v>
      </c>
      <c r="G34" t="s">
        <v>652</v>
      </c>
      <c r="H34" t="s">
        <v>652</v>
      </c>
      <c r="I34" t="s">
        <v>652</v>
      </c>
      <c r="J34" t="s">
        <v>652</v>
      </c>
      <c r="K34" t="s">
        <v>652</v>
      </c>
      <c r="L34" t="s">
        <v>652</v>
      </c>
      <c r="M34" t="s">
        <v>652</v>
      </c>
      <c r="N34" t="s">
        <v>652</v>
      </c>
      <c r="O34" t="s">
        <v>652</v>
      </c>
      <c r="P34" t="s">
        <v>652</v>
      </c>
      <c r="Q34" t="s">
        <v>652</v>
      </c>
      <c r="R34" t="s">
        <v>652</v>
      </c>
      <c r="S34" t="s">
        <v>652</v>
      </c>
      <c r="T34" t="s">
        <v>652</v>
      </c>
      <c r="U34" t="s">
        <v>652</v>
      </c>
      <c r="V34" t="s">
        <v>652</v>
      </c>
      <c r="W34" t="s">
        <v>652</v>
      </c>
      <c r="X34" t="s">
        <v>652</v>
      </c>
      <c r="Y34" t="s">
        <v>652</v>
      </c>
      <c r="Z34" t="s">
        <v>652</v>
      </c>
      <c r="AA34" t="s">
        <v>652</v>
      </c>
      <c r="AB34" t="s">
        <v>652</v>
      </c>
      <c r="AC34" t="s">
        <v>652</v>
      </c>
      <c r="AD34" t="s">
        <v>652</v>
      </c>
      <c r="AE34" t="s">
        <v>652</v>
      </c>
      <c r="AF34" t="s">
        <v>652</v>
      </c>
      <c r="AG34"/>
      <c r="AH34"/>
      <c r="AI34"/>
      <c r="AJ34"/>
      <c r="AK34"/>
      <c r="AL34"/>
      <c r="AM34"/>
      <c r="AN34"/>
      <c r="AO34"/>
      <c r="AP34"/>
      <c r="AQ34" s="241">
        <v>0</v>
      </c>
      <c r="AR34" s="241">
        <v>0</v>
      </c>
    </row>
    <row r="35" spans="1:44" x14ac:dyDescent="0.2">
      <c r="A35" s="241">
        <v>105646</v>
      </c>
      <c r="B35" t="s">
        <v>428</v>
      </c>
      <c r="C35" s="241" t="s">
        <v>652</v>
      </c>
      <c r="D35" s="241" t="s">
        <v>652</v>
      </c>
      <c r="E35" s="241" t="s">
        <v>652</v>
      </c>
      <c r="F35" s="241" t="s">
        <v>652</v>
      </c>
      <c r="G35" s="241" t="s">
        <v>652</v>
      </c>
      <c r="H35" s="241" t="s">
        <v>652</v>
      </c>
      <c r="I35" s="241" t="s">
        <v>652</v>
      </c>
      <c r="J35" s="241" t="s">
        <v>652</v>
      </c>
      <c r="K35" s="241" t="s">
        <v>652</v>
      </c>
      <c r="L35" s="241" t="s">
        <v>652</v>
      </c>
      <c r="M35" s="241" t="s">
        <v>652</v>
      </c>
      <c r="N35" s="241" t="s">
        <v>652</v>
      </c>
      <c r="O35" s="241" t="s">
        <v>652</v>
      </c>
      <c r="P35" s="241" t="s">
        <v>652</v>
      </c>
      <c r="Q35" s="241" t="s">
        <v>652</v>
      </c>
      <c r="R35" s="241" t="s">
        <v>652</v>
      </c>
      <c r="S35" s="241" t="s">
        <v>652</v>
      </c>
      <c r="T35" s="241" t="s">
        <v>652</v>
      </c>
      <c r="U35" s="241" t="s">
        <v>652</v>
      </c>
      <c r="V35" s="241" t="s">
        <v>652</v>
      </c>
      <c r="W35" s="241" t="s">
        <v>652</v>
      </c>
      <c r="X35" s="241" t="s">
        <v>652</v>
      </c>
      <c r="Y35" s="241" t="s">
        <v>652</v>
      </c>
      <c r="Z35" s="241" t="s">
        <v>652</v>
      </c>
      <c r="AA35" s="241" t="s">
        <v>652</v>
      </c>
      <c r="AB35" s="241" t="s">
        <v>652</v>
      </c>
      <c r="AC35" s="241" t="s">
        <v>652</v>
      </c>
      <c r="AD35" s="241" t="s">
        <v>652</v>
      </c>
      <c r="AE35" s="241" t="s">
        <v>652</v>
      </c>
      <c r="AF35" s="241" t="s">
        <v>652</v>
      </c>
      <c r="AQ35" s="241" t="s">
        <v>1716</v>
      </c>
      <c r="AR35" s="241">
        <v>0</v>
      </c>
    </row>
    <row r="36" spans="1:44" ht="18" x14ac:dyDescent="0.2">
      <c r="A36" s="278">
        <v>105887</v>
      </c>
      <c r="B36" t="s">
        <v>428</v>
      </c>
      <c r="C36" t="s">
        <v>652</v>
      </c>
      <c r="D36" t="s">
        <v>652</v>
      </c>
      <c r="E36" t="s">
        <v>652</v>
      </c>
      <c r="F36" t="s">
        <v>652</v>
      </c>
      <c r="G36" t="s">
        <v>652</v>
      </c>
      <c r="H36" t="s">
        <v>652</v>
      </c>
      <c r="I36" t="s">
        <v>652</v>
      </c>
      <c r="J36" t="s">
        <v>652</v>
      </c>
      <c r="K36" t="s">
        <v>652</v>
      </c>
      <c r="L36" t="s">
        <v>652</v>
      </c>
      <c r="M36" t="s">
        <v>652</v>
      </c>
      <c r="N36" t="s">
        <v>652</v>
      </c>
      <c r="O36" t="s">
        <v>652</v>
      </c>
      <c r="P36" t="s">
        <v>652</v>
      </c>
      <c r="Q36" t="s">
        <v>652</v>
      </c>
      <c r="R36" t="s">
        <v>652</v>
      </c>
      <c r="S36" t="s">
        <v>652</v>
      </c>
      <c r="T36" t="s">
        <v>652</v>
      </c>
      <c r="U36" t="s">
        <v>652</v>
      </c>
      <c r="V36" t="s">
        <v>652</v>
      </c>
      <c r="W36" t="s">
        <v>652</v>
      </c>
      <c r="X36" t="s">
        <v>652</v>
      </c>
      <c r="Y36" t="s">
        <v>652</v>
      </c>
      <c r="Z36" t="s">
        <v>652</v>
      </c>
      <c r="AA36" t="s">
        <v>652</v>
      </c>
      <c r="AB36" t="s">
        <v>652</v>
      </c>
      <c r="AC36" t="s">
        <v>652</v>
      </c>
      <c r="AD36" t="s">
        <v>652</v>
      </c>
      <c r="AE36" t="s">
        <v>652</v>
      </c>
      <c r="AF36" t="s">
        <v>652</v>
      </c>
      <c r="AG36"/>
      <c r="AH36"/>
      <c r="AI36"/>
      <c r="AJ36"/>
      <c r="AK36"/>
      <c r="AL36"/>
      <c r="AM36"/>
      <c r="AN36"/>
      <c r="AO36"/>
      <c r="AP36"/>
      <c r="AQ36" s="241">
        <v>0</v>
      </c>
      <c r="AR36" s="241">
        <v>0</v>
      </c>
    </row>
    <row r="37" spans="1:44" x14ac:dyDescent="0.2">
      <c r="A37" s="279">
        <v>105920</v>
      </c>
      <c r="B37" t="s">
        <v>428</v>
      </c>
      <c r="C37" s="277" t="s">
        <v>189</v>
      </c>
      <c r="D37" s="277" t="s">
        <v>189</v>
      </c>
      <c r="E37" s="277" t="s">
        <v>189</v>
      </c>
      <c r="F37" s="277" t="s">
        <v>189</v>
      </c>
      <c r="G37" s="277" t="s">
        <v>189</v>
      </c>
      <c r="H37" s="277" t="s">
        <v>189</v>
      </c>
      <c r="I37" s="277" t="s">
        <v>189</v>
      </c>
      <c r="J37" s="277" t="s">
        <v>189</v>
      </c>
      <c r="K37" s="277" t="s">
        <v>189</v>
      </c>
      <c r="L37" s="277" t="s">
        <v>189</v>
      </c>
      <c r="M37" s="277" t="s">
        <v>189</v>
      </c>
      <c r="N37" s="277" t="s">
        <v>189</v>
      </c>
      <c r="O37" s="277" t="s">
        <v>189</v>
      </c>
      <c r="P37" s="277" t="s">
        <v>189</v>
      </c>
      <c r="Q37" s="277" t="s">
        <v>189</v>
      </c>
      <c r="R37" s="277" t="s">
        <v>189</v>
      </c>
      <c r="S37" s="277" t="s">
        <v>189</v>
      </c>
      <c r="T37" s="277" t="s">
        <v>189</v>
      </c>
      <c r="U37" s="277" t="s">
        <v>189</v>
      </c>
      <c r="V37" s="277" t="s">
        <v>189</v>
      </c>
      <c r="W37" s="277" t="s">
        <v>189</v>
      </c>
      <c r="X37" s="277" t="s">
        <v>189</v>
      </c>
      <c r="Y37" s="277" t="s">
        <v>189</v>
      </c>
      <c r="Z37" s="277" t="s">
        <v>189</v>
      </c>
      <c r="AA37" s="277" t="s">
        <v>189</v>
      </c>
      <c r="AB37" s="277" t="s">
        <v>189</v>
      </c>
      <c r="AC37" s="277" t="s">
        <v>189</v>
      </c>
      <c r="AD37" s="277" t="s">
        <v>189</v>
      </c>
      <c r="AE37" s="277" t="s">
        <v>189</v>
      </c>
      <c r="AF37" s="277" t="s">
        <v>189</v>
      </c>
      <c r="AG37" s="277"/>
      <c r="AH37" s="277"/>
      <c r="AI37" s="277"/>
      <c r="AJ37" s="277"/>
      <c r="AK37" s="277"/>
      <c r="AL37" s="277"/>
      <c r="AM37" s="277"/>
      <c r="AN37" s="277"/>
      <c r="AO37" s="277"/>
      <c r="AP37" s="277"/>
      <c r="AQ37" s="241">
        <v>0</v>
      </c>
      <c r="AR37" s="241" t="s">
        <v>2332</v>
      </c>
    </row>
    <row r="38" spans="1:44" ht="18" x14ac:dyDescent="0.2">
      <c r="A38" s="278">
        <v>105927</v>
      </c>
      <c r="B38" t="s">
        <v>428</v>
      </c>
      <c r="C38" t="s">
        <v>652</v>
      </c>
      <c r="D38" t="s">
        <v>652</v>
      </c>
      <c r="E38" t="s">
        <v>652</v>
      </c>
      <c r="F38" t="s">
        <v>652</v>
      </c>
      <c r="G38" t="s">
        <v>652</v>
      </c>
      <c r="H38" t="s">
        <v>652</v>
      </c>
      <c r="I38" t="s">
        <v>652</v>
      </c>
      <c r="J38" t="s">
        <v>652</v>
      </c>
      <c r="K38" t="s">
        <v>652</v>
      </c>
      <c r="L38" t="s">
        <v>652</v>
      </c>
      <c r="M38" t="s">
        <v>652</v>
      </c>
      <c r="N38" t="s">
        <v>652</v>
      </c>
      <c r="O38" t="s">
        <v>652</v>
      </c>
      <c r="P38" t="s">
        <v>652</v>
      </c>
      <c r="Q38" t="s">
        <v>652</v>
      </c>
      <c r="R38" t="s">
        <v>652</v>
      </c>
      <c r="S38" t="s">
        <v>652</v>
      </c>
      <c r="T38" t="s">
        <v>652</v>
      </c>
      <c r="U38" t="s">
        <v>652</v>
      </c>
      <c r="V38" t="s">
        <v>652</v>
      </c>
      <c r="W38" t="s">
        <v>652</v>
      </c>
      <c r="X38" t="s">
        <v>652</v>
      </c>
      <c r="Y38" t="s">
        <v>652</v>
      </c>
      <c r="Z38" t="s">
        <v>652</v>
      </c>
      <c r="AA38" t="s">
        <v>652</v>
      </c>
      <c r="AB38" t="s">
        <v>652</v>
      </c>
      <c r="AC38" t="s">
        <v>652</v>
      </c>
      <c r="AD38" t="s">
        <v>652</v>
      </c>
      <c r="AE38" t="s">
        <v>652</v>
      </c>
      <c r="AF38" t="s">
        <v>652</v>
      </c>
      <c r="AG38"/>
      <c r="AH38"/>
      <c r="AI38"/>
      <c r="AJ38"/>
      <c r="AK38"/>
      <c r="AL38"/>
      <c r="AM38"/>
      <c r="AN38"/>
      <c r="AO38"/>
      <c r="AP38"/>
      <c r="AQ38" s="241">
        <v>0</v>
      </c>
      <c r="AR38" s="241">
        <v>0</v>
      </c>
    </row>
    <row r="39" spans="1:44" ht="18" x14ac:dyDescent="0.2">
      <c r="A39" s="278">
        <v>106147</v>
      </c>
      <c r="B39" t="s">
        <v>428</v>
      </c>
      <c r="C39" t="s">
        <v>652</v>
      </c>
      <c r="D39" t="s">
        <v>652</v>
      </c>
      <c r="E39" t="s">
        <v>652</v>
      </c>
      <c r="F39" t="s">
        <v>652</v>
      </c>
      <c r="G39" t="s">
        <v>652</v>
      </c>
      <c r="H39" t="s">
        <v>652</v>
      </c>
      <c r="I39" t="s">
        <v>652</v>
      </c>
      <c r="J39" t="s">
        <v>652</v>
      </c>
      <c r="K39" t="s">
        <v>652</v>
      </c>
      <c r="L39" t="s">
        <v>652</v>
      </c>
      <c r="M39" t="s">
        <v>652</v>
      </c>
      <c r="N39" t="s">
        <v>652</v>
      </c>
      <c r="O39" t="s">
        <v>652</v>
      </c>
      <c r="P39" t="s">
        <v>652</v>
      </c>
      <c r="Q39" t="s">
        <v>652</v>
      </c>
      <c r="R39" t="s">
        <v>652</v>
      </c>
      <c r="S39" t="s">
        <v>652</v>
      </c>
      <c r="T39" t="s">
        <v>652</v>
      </c>
      <c r="U39" t="s">
        <v>652</v>
      </c>
      <c r="V39" t="s">
        <v>652</v>
      </c>
      <c r="W39" t="s">
        <v>652</v>
      </c>
      <c r="X39" t="s">
        <v>652</v>
      </c>
      <c r="Y39" t="s">
        <v>652</v>
      </c>
      <c r="Z39" t="s">
        <v>652</v>
      </c>
      <c r="AA39" t="s">
        <v>652</v>
      </c>
      <c r="AB39" t="s">
        <v>652</v>
      </c>
      <c r="AC39" t="s">
        <v>652</v>
      </c>
      <c r="AD39" t="s">
        <v>652</v>
      </c>
      <c r="AE39" t="s">
        <v>652</v>
      </c>
      <c r="AF39" t="s">
        <v>652</v>
      </c>
      <c r="AG39"/>
      <c r="AH39"/>
      <c r="AI39"/>
      <c r="AJ39"/>
      <c r="AK39"/>
      <c r="AL39"/>
      <c r="AM39"/>
      <c r="AN39"/>
      <c r="AO39"/>
      <c r="AP39"/>
      <c r="AQ39" s="241">
        <v>0</v>
      </c>
      <c r="AR39" s="241">
        <v>0</v>
      </c>
    </row>
    <row r="40" spans="1:44" x14ac:dyDescent="0.2">
      <c r="A40" s="279">
        <v>106312</v>
      </c>
      <c r="B40" t="s">
        <v>428</v>
      </c>
      <c r="C40" s="277" t="s">
        <v>189</v>
      </c>
      <c r="D40" s="277" t="s">
        <v>189</v>
      </c>
      <c r="E40" s="277" t="s">
        <v>189</v>
      </c>
      <c r="F40" s="277" t="s">
        <v>189</v>
      </c>
      <c r="G40" s="277" t="s">
        <v>189</v>
      </c>
      <c r="H40" s="277" t="s">
        <v>189</v>
      </c>
      <c r="I40" s="277" t="s">
        <v>189</v>
      </c>
      <c r="J40" s="277" t="s">
        <v>189</v>
      </c>
      <c r="K40" s="277" t="s">
        <v>189</v>
      </c>
      <c r="L40" s="277" t="s">
        <v>189</v>
      </c>
      <c r="M40" s="277" t="s">
        <v>189</v>
      </c>
      <c r="N40" s="277" t="s">
        <v>189</v>
      </c>
      <c r="O40" s="277" t="s">
        <v>189</v>
      </c>
      <c r="P40" s="277" t="s">
        <v>189</v>
      </c>
      <c r="Q40" s="277" t="s">
        <v>189</v>
      </c>
      <c r="R40" s="277" t="s">
        <v>189</v>
      </c>
      <c r="S40" s="277" t="s">
        <v>189</v>
      </c>
      <c r="T40" s="277" t="s">
        <v>189</v>
      </c>
      <c r="U40" s="277" t="s">
        <v>189</v>
      </c>
      <c r="V40" s="277" t="s">
        <v>189</v>
      </c>
      <c r="W40" s="277" t="s">
        <v>189</v>
      </c>
      <c r="X40" s="277" t="s">
        <v>189</v>
      </c>
      <c r="Y40" s="277" t="s">
        <v>189</v>
      </c>
      <c r="Z40" s="277" t="s">
        <v>189</v>
      </c>
      <c r="AA40" s="277" t="s">
        <v>189</v>
      </c>
      <c r="AB40" s="277" t="s">
        <v>189</v>
      </c>
      <c r="AC40" s="277" t="s">
        <v>189</v>
      </c>
      <c r="AD40" s="277" t="s">
        <v>189</v>
      </c>
      <c r="AE40" s="277" t="s">
        <v>189</v>
      </c>
      <c r="AF40" s="277" t="s">
        <v>189</v>
      </c>
      <c r="AG40" s="277"/>
      <c r="AH40" s="277"/>
      <c r="AI40" s="277"/>
      <c r="AJ40" s="277"/>
      <c r="AK40" s="277"/>
      <c r="AL40" s="277"/>
      <c r="AM40" s="277"/>
      <c r="AN40" s="277"/>
      <c r="AO40" s="277"/>
      <c r="AP40" s="277"/>
      <c r="AQ40" s="241">
        <v>0</v>
      </c>
      <c r="AR40" s="241" t="s">
        <v>2332</v>
      </c>
    </row>
    <row r="41" spans="1:44" ht="15" x14ac:dyDescent="0.25">
      <c r="A41" s="267">
        <v>106467</v>
      </c>
      <c r="B41" t="s">
        <v>428</v>
      </c>
      <c r="C41" s="247" t="s">
        <v>652</v>
      </c>
      <c r="D41" s="247" t="s">
        <v>652</v>
      </c>
      <c r="E41" s="247" t="s">
        <v>652</v>
      </c>
      <c r="F41" s="247" t="s">
        <v>652</v>
      </c>
      <c r="G41" s="247" t="s">
        <v>652</v>
      </c>
      <c r="H41" s="247" t="s">
        <v>652</v>
      </c>
      <c r="I41" s="247" t="s">
        <v>652</v>
      </c>
      <c r="J41" s="247" t="s">
        <v>652</v>
      </c>
      <c r="K41" s="247" t="s">
        <v>652</v>
      </c>
      <c r="L41" s="247" t="s">
        <v>652</v>
      </c>
      <c r="M41" s="247" t="s">
        <v>652</v>
      </c>
      <c r="N41" s="247" t="s">
        <v>652</v>
      </c>
      <c r="O41" s="247" t="s">
        <v>652</v>
      </c>
      <c r="P41" s="247" t="s">
        <v>652</v>
      </c>
      <c r="Q41" s="247" t="s">
        <v>652</v>
      </c>
      <c r="R41" s="247" t="s">
        <v>652</v>
      </c>
      <c r="S41" s="247" t="s">
        <v>652</v>
      </c>
      <c r="T41" s="247" t="s">
        <v>652</v>
      </c>
      <c r="U41" s="247" t="s">
        <v>652</v>
      </c>
      <c r="V41" s="247" t="s">
        <v>652</v>
      </c>
      <c r="W41" s="247" t="s">
        <v>652</v>
      </c>
      <c r="X41" s="247" t="s">
        <v>652</v>
      </c>
      <c r="Y41" s="247" t="s">
        <v>652</v>
      </c>
      <c r="Z41" s="247" t="s">
        <v>652</v>
      </c>
      <c r="AA41" s="247" t="s">
        <v>652</v>
      </c>
      <c r="AB41" s="247" t="s">
        <v>652</v>
      </c>
      <c r="AC41" s="247" t="s">
        <v>652</v>
      </c>
      <c r="AD41" s="247" t="s">
        <v>652</v>
      </c>
      <c r="AE41" s="247" t="s">
        <v>652</v>
      </c>
      <c r="AF41" s="247" t="s">
        <v>652</v>
      </c>
      <c r="AG41" s="247"/>
      <c r="AH41" s="247"/>
      <c r="AI41" s="247"/>
      <c r="AJ41" s="247"/>
      <c r="AK41" s="247"/>
      <c r="AL41" s="247"/>
      <c r="AM41" s="247"/>
      <c r="AN41" s="247"/>
      <c r="AO41" s="247"/>
      <c r="AP41" s="247"/>
      <c r="AQ41" s="241" t="s">
        <v>1799</v>
      </c>
      <c r="AR41" s="241">
        <v>0</v>
      </c>
    </row>
    <row r="42" spans="1:44" ht="18" x14ac:dyDescent="0.2">
      <c r="A42" s="278">
        <v>106662</v>
      </c>
      <c r="B42" t="s">
        <v>428</v>
      </c>
      <c r="C42" t="s">
        <v>652</v>
      </c>
      <c r="D42" t="s">
        <v>652</v>
      </c>
      <c r="E42" t="s">
        <v>652</v>
      </c>
      <c r="F42" t="s">
        <v>652</v>
      </c>
      <c r="G42" t="s">
        <v>652</v>
      </c>
      <c r="H42" t="s">
        <v>652</v>
      </c>
      <c r="I42" t="s">
        <v>652</v>
      </c>
      <c r="J42" t="s">
        <v>652</v>
      </c>
      <c r="K42" t="s">
        <v>652</v>
      </c>
      <c r="L42" t="s">
        <v>652</v>
      </c>
      <c r="M42" t="s">
        <v>652</v>
      </c>
      <c r="N42" t="s">
        <v>652</v>
      </c>
      <c r="O42" t="s">
        <v>652</v>
      </c>
      <c r="P42" t="s">
        <v>652</v>
      </c>
      <c r="Q42" t="s">
        <v>652</v>
      </c>
      <c r="R42" t="s">
        <v>652</v>
      </c>
      <c r="S42" t="s">
        <v>652</v>
      </c>
      <c r="T42" t="s">
        <v>652</v>
      </c>
      <c r="U42" t="s">
        <v>652</v>
      </c>
      <c r="V42" t="s">
        <v>652</v>
      </c>
      <c r="W42" t="s">
        <v>652</v>
      </c>
      <c r="X42" t="s">
        <v>652</v>
      </c>
      <c r="Y42" t="s">
        <v>652</v>
      </c>
      <c r="Z42" t="s">
        <v>652</v>
      </c>
      <c r="AA42" t="s">
        <v>652</v>
      </c>
      <c r="AB42" t="s">
        <v>652</v>
      </c>
      <c r="AC42" t="s">
        <v>652</v>
      </c>
      <c r="AD42" t="s">
        <v>652</v>
      </c>
      <c r="AE42" t="s">
        <v>652</v>
      </c>
      <c r="AF42" t="s">
        <v>652</v>
      </c>
      <c r="AG42"/>
      <c r="AH42"/>
      <c r="AI42"/>
      <c r="AJ42"/>
      <c r="AK42"/>
      <c r="AL42"/>
      <c r="AM42"/>
      <c r="AN42"/>
      <c r="AO42"/>
      <c r="AP42"/>
      <c r="AQ42" s="241">
        <v>0</v>
      </c>
      <c r="AR42" s="241">
        <v>0</v>
      </c>
    </row>
    <row r="43" spans="1:44" ht="18" x14ac:dyDescent="0.2">
      <c r="A43" s="278">
        <v>106794</v>
      </c>
      <c r="B43" t="s">
        <v>428</v>
      </c>
      <c r="C43" t="s">
        <v>652</v>
      </c>
      <c r="D43" t="s">
        <v>652</v>
      </c>
      <c r="E43" t="s">
        <v>652</v>
      </c>
      <c r="F43" t="s">
        <v>652</v>
      </c>
      <c r="G43" t="s">
        <v>652</v>
      </c>
      <c r="H43" t="s">
        <v>652</v>
      </c>
      <c r="I43" t="s">
        <v>652</v>
      </c>
      <c r="J43" t="s">
        <v>652</v>
      </c>
      <c r="K43" t="s">
        <v>652</v>
      </c>
      <c r="L43" t="s">
        <v>652</v>
      </c>
      <c r="M43" t="s">
        <v>652</v>
      </c>
      <c r="N43" t="s">
        <v>652</v>
      </c>
      <c r="O43" t="s">
        <v>652</v>
      </c>
      <c r="P43" t="s">
        <v>652</v>
      </c>
      <c r="Q43" t="s">
        <v>652</v>
      </c>
      <c r="R43" t="s">
        <v>652</v>
      </c>
      <c r="S43" t="s">
        <v>652</v>
      </c>
      <c r="T43" t="s">
        <v>652</v>
      </c>
      <c r="U43" t="s">
        <v>652</v>
      </c>
      <c r="V43" t="s">
        <v>652</v>
      </c>
      <c r="W43" t="s">
        <v>652</v>
      </c>
      <c r="X43" t="s">
        <v>652</v>
      </c>
      <c r="Y43" t="s">
        <v>652</v>
      </c>
      <c r="Z43" t="s">
        <v>652</v>
      </c>
      <c r="AA43" t="s">
        <v>652</v>
      </c>
      <c r="AB43" t="s">
        <v>652</v>
      </c>
      <c r="AC43" t="s">
        <v>652</v>
      </c>
      <c r="AD43" t="s">
        <v>652</v>
      </c>
      <c r="AE43" t="s">
        <v>652</v>
      </c>
      <c r="AF43" t="s">
        <v>652</v>
      </c>
      <c r="AG43"/>
      <c r="AH43"/>
      <c r="AI43"/>
      <c r="AJ43"/>
      <c r="AK43"/>
      <c r="AL43"/>
      <c r="AM43"/>
      <c r="AN43"/>
      <c r="AO43"/>
      <c r="AP43"/>
      <c r="AQ43" s="241">
        <v>0</v>
      </c>
      <c r="AR43" s="241">
        <v>0</v>
      </c>
    </row>
    <row r="44" spans="1:44" x14ac:dyDescent="0.2">
      <c r="A44">
        <v>106875</v>
      </c>
      <c r="B44" t="s">
        <v>428</v>
      </c>
      <c r="C44" t="s">
        <v>652</v>
      </c>
      <c r="D44" t="s">
        <v>652</v>
      </c>
      <c r="E44" t="s">
        <v>652</v>
      </c>
      <c r="F44" t="s">
        <v>652</v>
      </c>
      <c r="G44" t="s">
        <v>652</v>
      </c>
      <c r="H44" t="s">
        <v>652</v>
      </c>
      <c r="I44" t="s">
        <v>652</v>
      </c>
      <c r="J44" t="s">
        <v>652</v>
      </c>
      <c r="K44" t="s">
        <v>652</v>
      </c>
      <c r="L44" t="s">
        <v>652</v>
      </c>
      <c r="M44" t="s">
        <v>652</v>
      </c>
      <c r="N44" t="s">
        <v>652</v>
      </c>
      <c r="O44" t="s">
        <v>652</v>
      </c>
      <c r="P44" t="s">
        <v>652</v>
      </c>
      <c r="Q44" t="s">
        <v>652</v>
      </c>
      <c r="R44" t="s">
        <v>652</v>
      </c>
      <c r="S44" t="s">
        <v>652</v>
      </c>
      <c r="T44" t="s">
        <v>652</v>
      </c>
      <c r="U44" t="s">
        <v>652</v>
      </c>
      <c r="V44" t="s">
        <v>652</v>
      </c>
      <c r="W44" t="s">
        <v>652</v>
      </c>
      <c r="X44" t="s">
        <v>652</v>
      </c>
      <c r="Y44" t="s">
        <v>652</v>
      </c>
      <c r="Z44" t="s">
        <v>652</v>
      </c>
      <c r="AA44" t="s">
        <v>652</v>
      </c>
      <c r="AB44" t="s">
        <v>652</v>
      </c>
      <c r="AC44" t="s">
        <v>652</v>
      </c>
      <c r="AD44" t="s">
        <v>652</v>
      </c>
      <c r="AE44" t="s">
        <v>652</v>
      </c>
      <c r="AF44" t="s">
        <v>652</v>
      </c>
      <c r="AG44"/>
      <c r="AH44"/>
      <c r="AI44"/>
      <c r="AJ44"/>
      <c r="AK44"/>
      <c r="AL44"/>
      <c r="AM44"/>
      <c r="AN44"/>
      <c r="AO44"/>
      <c r="AP44"/>
      <c r="AQ44" s="241">
        <v>0</v>
      </c>
      <c r="AR44" s="241">
        <v>0</v>
      </c>
    </row>
    <row r="45" spans="1:44" ht="18" x14ac:dyDescent="0.2">
      <c r="A45" s="278">
        <v>107212</v>
      </c>
      <c r="B45" t="s">
        <v>428</v>
      </c>
      <c r="C45" t="s">
        <v>652</v>
      </c>
      <c r="D45" t="s">
        <v>652</v>
      </c>
      <c r="E45" t="s">
        <v>652</v>
      </c>
      <c r="F45" t="s">
        <v>652</v>
      </c>
      <c r="G45" t="s">
        <v>652</v>
      </c>
      <c r="H45" t="s">
        <v>652</v>
      </c>
      <c r="I45" t="s">
        <v>652</v>
      </c>
      <c r="J45" t="s">
        <v>652</v>
      </c>
      <c r="K45" t="s">
        <v>652</v>
      </c>
      <c r="L45" t="s">
        <v>652</v>
      </c>
      <c r="M45" t="s">
        <v>652</v>
      </c>
      <c r="N45" t="s">
        <v>652</v>
      </c>
      <c r="O45" t="s">
        <v>652</v>
      </c>
      <c r="P45" t="s">
        <v>652</v>
      </c>
      <c r="Q45" t="s">
        <v>652</v>
      </c>
      <c r="R45" t="s">
        <v>652</v>
      </c>
      <c r="S45" t="s">
        <v>652</v>
      </c>
      <c r="T45" t="s">
        <v>652</v>
      </c>
      <c r="U45" t="s">
        <v>652</v>
      </c>
      <c r="V45" t="s">
        <v>652</v>
      </c>
      <c r="W45" t="s">
        <v>652</v>
      </c>
      <c r="X45" t="s">
        <v>652</v>
      </c>
      <c r="Y45" t="s">
        <v>652</v>
      </c>
      <c r="Z45" t="s">
        <v>652</v>
      </c>
      <c r="AA45" t="s">
        <v>652</v>
      </c>
      <c r="AB45" t="s">
        <v>652</v>
      </c>
      <c r="AC45" t="s">
        <v>652</v>
      </c>
      <c r="AD45" t="s">
        <v>652</v>
      </c>
      <c r="AE45" t="s">
        <v>652</v>
      </c>
      <c r="AF45" t="s">
        <v>652</v>
      </c>
      <c r="AG45"/>
      <c r="AH45"/>
      <c r="AI45"/>
      <c r="AJ45"/>
      <c r="AK45"/>
      <c r="AL45"/>
      <c r="AM45"/>
      <c r="AN45"/>
      <c r="AO45"/>
      <c r="AP45"/>
      <c r="AQ45" s="241">
        <v>0</v>
      </c>
      <c r="AR45" s="241">
        <v>0</v>
      </c>
    </row>
    <row r="46" spans="1:44" ht="18" x14ac:dyDescent="0.2">
      <c r="A46" s="278">
        <v>107282</v>
      </c>
      <c r="B46" t="s">
        <v>428</v>
      </c>
      <c r="C46" t="s">
        <v>652</v>
      </c>
      <c r="D46" t="s">
        <v>652</v>
      </c>
      <c r="E46" t="s">
        <v>652</v>
      </c>
      <c r="F46" t="s">
        <v>652</v>
      </c>
      <c r="G46" t="s">
        <v>652</v>
      </c>
      <c r="H46" t="s">
        <v>652</v>
      </c>
      <c r="I46" t="s">
        <v>652</v>
      </c>
      <c r="J46" t="s">
        <v>652</v>
      </c>
      <c r="K46" t="s">
        <v>652</v>
      </c>
      <c r="L46" t="s">
        <v>652</v>
      </c>
      <c r="M46" t="s">
        <v>652</v>
      </c>
      <c r="N46" t="s">
        <v>652</v>
      </c>
      <c r="O46" t="s">
        <v>652</v>
      </c>
      <c r="P46" t="s">
        <v>652</v>
      </c>
      <c r="Q46" t="s">
        <v>652</v>
      </c>
      <c r="R46" t="s">
        <v>652</v>
      </c>
      <c r="S46" t="s">
        <v>652</v>
      </c>
      <c r="T46" t="s">
        <v>652</v>
      </c>
      <c r="U46" t="s">
        <v>652</v>
      </c>
      <c r="V46" t="s">
        <v>652</v>
      </c>
      <c r="W46" t="s">
        <v>652</v>
      </c>
      <c r="X46" t="s">
        <v>652</v>
      </c>
      <c r="Y46" t="s">
        <v>652</v>
      </c>
      <c r="Z46" t="s">
        <v>652</v>
      </c>
      <c r="AA46" t="s">
        <v>652</v>
      </c>
      <c r="AB46" t="s">
        <v>652</v>
      </c>
      <c r="AC46" t="s">
        <v>652</v>
      </c>
      <c r="AD46" t="s">
        <v>652</v>
      </c>
      <c r="AE46" t="s">
        <v>652</v>
      </c>
      <c r="AF46" t="s">
        <v>652</v>
      </c>
      <c r="AG46"/>
      <c r="AH46"/>
      <c r="AI46"/>
      <c r="AJ46"/>
      <c r="AK46"/>
      <c r="AL46"/>
      <c r="AM46"/>
      <c r="AN46"/>
      <c r="AO46"/>
      <c r="AP46"/>
      <c r="AQ46" s="241">
        <v>0</v>
      </c>
      <c r="AR46" s="241">
        <v>0</v>
      </c>
    </row>
    <row r="47" spans="1:44" ht="18" x14ac:dyDescent="0.2">
      <c r="A47" s="278">
        <v>107475</v>
      </c>
      <c r="B47" t="s">
        <v>428</v>
      </c>
      <c r="C47" t="s">
        <v>652</v>
      </c>
      <c r="D47" t="s">
        <v>652</v>
      </c>
      <c r="E47" t="s">
        <v>652</v>
      </c>
      <c r="F47" t="s">
        <v>652</v>
      </c>
      <c r="G47" t="s">
        <v>652</v>
      </c>
      <c r="H47" t="s">
        <v>652</v>
      </c>
      <c r="I47" t="s">
        <v>652</v>
      </c>
      <c r="J47" t="s">
        <v>652</v>
      </c>
      <c r="K47" t="s">
        <v>652</v>
      </c>
      <c r="L47" t="s">
        <v>652</v>
      </c>
      <c r="M47" t="s">
        <v>652</v>
      </c>
      <c r="N47" t="s">
        <v>652</v>
      </c>
      <c r="O47" t="s">
        <v>652</v>
      </c>
      <c r="P47" t="s">
        <v>652</v>
      </c>
      <c r="Q47" t="s">
        <v>652</v>
      </c>
      <c r="R47" t="s">
        <v>652</v>
      </c>
      <c r="S47" t="s">
        <v>652</v>
      </c>
      <c r="T47" t="s">
        <v>652</v>
      </c>
      <c r="U47" t="s">
        <v>652</v>
      </c>
      <c r="V47" t="s">
        <v>652</v>
      </c>
      <c r="W47" t="s">
        <v>652</v>
      </c>
      <c r="X47" t="s">
        <v>652</v>
      </c>
      <c r="Y47" t="s">
        <v>652</v>
      </c>
      <c r="Z47" t="s">
        <v>652</v>
      </c>
      <c r="AA47" t="s">
        <v>652</v>
      </c>
      <c r="AB47" t="s">
        <v>652</v>
      </c>
      <c r="AC47" t="s">
        <v>652</v>
      </c>
      <c r="AD47" t="s">
        <v>652</v>
      </c>
      <c r="AE47" t="s">
        <v>652</v>
      </c>
      <c r="AF47" t="s">
        <v>652</v>
      </c>
      <c r="AG47"/>
      <c r="AH47"/>
      <c r="AI47"/>
      <c r="AJ47"/>
      <c r="AK47"/>
      <c r="AL47"/>
      <c r="AM47"/>
      <c r="AN47"/>
      <c r="AO47"/>
      <c r="AP47"/>
      <c r="AQ47" s="241">
        <v>0</v>
      </c>
      <c r="AR47" s="241">
        <v>0</v>
      </c>
    </row>
    <row r="48" spans="1:44" x14ac:dyDescent="0.2">
      <c r="A48" s="279">
        <v>107796</v>
      </c>
      <c r="B48" t="s">
        <v>428</v>
      </c>
      <c r="C48" s="277" t="s">
        <v>189</v>
      </c>
      <c r="D48" s="277" t="s">
        <v>189</v>
      </c>
      <c r="E48" s="277" t="s">
        <v>189</v>
      </c>
      <c r="F48" s="277" t="s">
        <v>189</v>
      </c>
      <c r="G48" s="277" t="s">
        <v>189</v>
      </c>
      <c r="H48" s="277" t="s">
        <v>189</v>
      </c>
      <c r="I48" s="277" t="s">
        <v>189</v>
      </c>
      <c r="J48" s="277" t="s">
        <v>189</v>
      </c>
      <c r="K48" s="277" t="s">
        <v>189</v>
      </c>
      <c r="L48" s="277" t="s">
        <v>189</v>
      </c>
      <c r="M48" s="277" t="s">
        <v>189</v>
      </c>
      <c r="N48" s="277" t="s">
        <v>189</v>
      </c>
      <c r="O48" s="277" t="s">
        <v>189</v>
      </c>
      <c r="P48" s="277" t="s">
        <v>189</v>
      </c>
      <c r="Q48" s="277" t="s">
        <v>189</v>
      </c>
      <c r="R48" s="277" t="s">
        <v>189</v>
      </c>
      <c r="S48" s="277" t="s">
        <v>189</v>
      </c>
      <c r="T48" s="277" t="s">
        <v>189</v>
      </c>
      <c r="U48" s="277" t="s">
        <v>189</v>
      </c>
      <c r="V48" s="277" t="s">
        <v>189</v>
      </c>
      <c r="W48" s="277" t="s">
        <v>189</v>
      </c>
      <c r="X48" s="277" t="s">
        <v>189</v>
      </c>
      <c r="Y48" s="277" t="s">
        <v>189</v>
      </c>
      <c r="Z48" s="277" t="s">
        <v>189</v>
      </c>
      <c r="AA48" s="277" t="s">
        <v>189</v>
      </c>
      <c r="AB48" s="277" t="s">
        <v>189</v>
      </c>
      <c r="AC48" s="277" t="s">
        <v>189</v>
      </c>
      <c r="AD48" s="277" t="s">
        <v>189</v>
      </c>
      <c r="AE48" s="277" t="s">
        <v>189</v>
      </c>
      <c r="AF48" s="277" t="s">
        <v>189</v>
      </c>
      <c r="AG48" s="277"/>
      <c r="AH48" s="277"/>
      <c r="AI48" s="277"/>
      <c r="AJ48" s="277"/>
      <c r="AK48" s="277"/>
      <c r="AL48" s="277"/>
      <c r="AM48" s="277"/>
      <c r="AN48" s="277"/>
      <c r="AO48" s="277"/>
      <c r="AP48" s="277"/>
      <c r="AQ48" s="241">
        <v>0</v>
      </c>
      <c r="AR48" s="241" t="s">
        <v>2332</v>
      </c>
    </row>
    <row r="49" spans="1:44" x14ac:dyDescent="0.2">
      <c r="A49">
        <v>108027</v>
      </c>
      <c r="B49" t="s">
        <v>428</v>
      </c>
      <c r="C49" t="s">
        <v>652</v>
      </c>
      <c r="D49" t="s">
        <v>652</v>
      </c>
      <c r="E49" t="s">
        <v>652</v>
      </c>
      <c r="F49" t="s">
        <v>652</v>
      </c>
      <c r="G49" t="s">
        <v>652</v>
      </c>
      <c r="H49" t="s">
        <v>652</v>
      </c>
      <c r="I49" t="s">
        <v>652</v>
      </c>
      <c r="J49" t="s">
        <v>652</v>
      </c>
      <c r="K49" t="s">
        <v>652</v>
      </c>
      <c r="L49" t="s">
        <v>652</v>
      </c>
      <c r="M49" t="s">
        <v>652</v>
      </c>
      <c r="N49" t="s">
        <v>652</v>
      </c>
      <c r="O49" t="s">
        <v>652</v>
      </c>
      <c r="P49" t="s">
        <v>652</v>
      </c>
      <c r="Q49" t="s">
        <v>652</v>
      </c>
      <c r="R49" t="s">
        <v>652</v>
      </c>
      <c r="S49" t="s">
        <v>652</v>
      </c>
      <c r="T49" t="s">
        <v>652</v>
      </c>
      <c r="U49" t="s">
        <v>652</v>
      </c>
      <c r="V49" t="s">
        <v>652</v>
      </c>
      <c r="W49" t="s">
        <v>652</v>
      </c>
      <c r="X49" t="s">
        <v>652</v>
      </c>
      <c r="Y49" t="s">
        <v>652</v>
      </c>
      <c r="Z49" t="s">
        <v>652</v>
      </c>
      <c r="AA49" t="s">
        <v>652</v>
      </c>
      <c r="AB49" t="s">
        <v>652</v>
      </c>
      <c r="AC49" t="s">
        <v>652</v>
      </c>
      <c r="AD49" t="s">
        <v>652</v>
      </c>
      <c r="AE49" t="s">
        <v>652</v>
      </c>
      <c r="AF49" t="s">
        <v>652</v>
      </c>
      <c r="AG49"/>
      <c r="AH49"/>
      <c r="AI49"/>
      <c r="AJ49"/>
      <c r="AK49"/>
      <c r="AL49"/>
      <c r="AM49"/>
      <c r="AN49"/>
      <c r="AO49"/>
      <c r="AP49"/>
      <c r="AQ49" s="241" t="s">
        <v>576</v>
      </c>
      <c r="AR49" s="241">
        <v>0</v>
      </c>
    </row>
    <row r="50" spans="1:44" ht="18" x14ac:dyDescent="0.2">
      <c r="A50" s="278">
        <v>108063</v>
      </c>
      <c r="B50" t="s">
        <v>428</v>
      </c>
      <c r="C50" t="s">
        <v>652</v>
      </c>
      <c r="D50" t="s">
        <v>652</v>
      </c>
      <c r="E50" t="s">
        <v>652</v>
      </c>
      <c r="F50" t="s">
        <v>652</v>
      </c>
      <c r="G50" t="s">
        <v>652</v>
      </c>
      <c r="H50" t="s">
        <v>652</v>
      </c>
      <c r="I50" t="s">
        <v>652</v>
      </c>
      <c r="J50" t="s">
        <v>652</v>
      </c>
      <c r="K50" t="s">
        <v>652</v>
      </c>
      <c r="L50" t="s">
        <v>652</v>
      </c>
      <c r="M50" t="s">
        <v>652</v>
      </c>
      <c r="N50" t="s">
        <v>652</v>
      </c>
      <c r="O50" t="s">
        <v>652</v>
      </c>
      <c r="P50" t="s">
        <v>652</v>
      </c>
      <c r="Q50" t="s">
        <v>652</v>
      </c>
      <c r="R50" t="s">
        <v>652</v>
      </c>
      <c r="S50" t="s">
        <v>652</v>
      </c>
      <c r="T50" t="s">
        <v>652</v>
      </c>
      <c r="U50" t="s">
        <v>652</v>
      </c>
      <c r="V50" t="s">
        <v>652</v>
      </c>
      <c r="W50" t="s">
        <v>652</v>
      </c>
      <c r="X50" t="s">
        <v>652</v>
      </c>
      <c r="Y50" t="s">
        <v>652</v>
      </c>
      <c r="Z50" t="s">
        <v>652</v>
      </c>
      <c r="AA50" t="s">
        <v>652</v>
      </c>
      <c r="AB50" t="s">
        <v>652</v>
      </c>
      <c r="AC50" t="s">
        <v>652</v>
      </c>
      <c r="AD50" t="s">
        <v>652</v>
      </c>
      <c r="AE50" t="s">
        <v>652</v>
      </c>
      <c r="AF50" t="s">
        <v>652</v>
      </c>
      <c r="AG50"/>
      <c r="AH50"/>
      <c r="AI50"/>
      <c r="AJ50"/>
      <c r="AK50"/>
      <c r="AL50"/>
      <c r="AM50"/>
      <c r="AN50"/>
      <c r="AO50"/>
      <c r="AP50"/>
      <c r="AQ50" s="241">
        <v>0</v>
      </c>
      <c r="AR50" s="241">
        <v>0</v>
      </c>
    </row>
    <row r="51" spans="1:44" ht="18" x14ac:dyDescent="0.2">
      <c r="A51" s="278">
        <v>108153</v>
      </c>
      <c r="B51" t="s">
        <v>428</v>
      </c>
      <c r="C51" t="s">
        <v>652</v>
      </c>
      <c r="D51" t="s">
        <v>652</v>
      </c>
      <c r="E51" t="s">
        <v>652</v>
      </c>
      <c r="F51" t="s">
        <v>652</v>
      </c>
      <c r="G51" t="s">
        <v>652</v>
      </c>
      <c r="H51" t="s">
        <v>652</v>
      </c>
      <c r="I51" t="s">
        <v>652</v>
      </c>
      <c r="J51" t="s">
        <v>652</v>
      </c>
      <c r="K51" t="s">
        <v>652</v>
      </c>
      <c r="L51" t="s">
        <v>652</v>
      </c>
      <c r="M51" t="s">
        <v>652</v>
      </c>
      <c r="N51" t="s">
        <v>652</v>
      </c>
      <c r="O51" t="s">
        <v>652</v>
      </c>
      <c r="P51" t="s">
        <v>652</v>
      </c>
      <c r="Q51" t="s">
        <v>652</v>
      </c>
      <c r="R51" t="s">
        <v>652</v>
      </c>
      <c r="S51" t="s">
        <v>652</v>
      </c>
      <c r="T51" t="s">
        <v>652</v>
      </c>
      <c r="U51" t="s">
        <v>652</v>
      </c>
      <c r="V51" t="s">
        <v>652</v>
      </c>
      <c r="W51" t="s">
        <v>652</v>
      </c>
      <c r="X51" t="s">
        <v>652</v>
      </c>
      <c r="Y51" t="s">
        <v>652</v>
      </c>
      <c r="Z51" t="s">
        <v>652</v>
      </c>
      <c r="AA51" t="s">
        <v>652</v>
      </c>
      <c r="AB51" t="s">
        <v>652</v>
      </c>
      <c r="AC51" t="s">
        <v>652</v>
      </c>
      <c r="AD51" t="s">
        <v>652</v>
      </c>
      <c r="AE51" t="s">
        <v>652</v>
      </c>
      <c r="AF51" t="s">
        <v>652</v>
      </c>
      <c r="AG51"/>
      <c r="AH51"/>
      <c r="AI51"/>
      <c r="AJ51"/>
      <c r="AK51"/>
      <c r="AL51"/>
      <c r="AM51"/>
      <c r="AN51"/>
      <c r="AO51"/>
      <c r="AP51"/>
      <c r="AQ51" s="241">
        <v>0</v>
      </c>
      <c r="AR51" s="241">
        <v>0</v>
      </c>
    </row>
    <row r="52" spans="1:44" ht="18" x14ac:dyDescent="0.2">
      <c r="A52" s="278">
        <v>108196</v>
      </c>
      <c r="B52" t="s">
        <v>428</v>
      </c>
      <c r="C52" t="s">
        <v>652</v>
      </c>
      <c r="D52" t="s">
        <v>652</v>
      </c>
      <c r="E52" t="s">
        <v>652</v>
      </c>
      <c r="F52" t="s">
        <v>652</v>
      </c>
      <c r="G52" t="s">
        <v>652</v>
      </c>
      <c r="H52" t="s">
        <v>652</v>
      </c>
      <c r="I52" t="s">
        <v>652</v>
      </c>
      <c r="J52" t="s">
        <v>652</v>
      </c>
      <c r="K52" t="s">
        <v>652</v>
      </c>
      <c r="L52" t="s">
        <v>652</v>
      </c>
      <c r="M52" t="s">
        <v>652</v>
      </c>
      <c r="N52" t="s">
        <v>652</v>
      </c>
      <c r="O52" t="s">
        <v>652</v>
      </c>
      <c r="P52" t="s">
        <v>652</v>
      </c>
      <c r="Q52" t="s">
        <v>652</v>
      </c>
      <c r="R52" t="s">
        <v>652</v>
      </c>
      <c r="S52" t="s">
        <v>652</v>
      </c>
      <c r="T52" t="s">
        <v>652</v>
      </c>
      <c r="U52" t="s">
        <v>652</v>
      </c>
      <c r="V52" t="s">
        <v>652</v>
      </c>
      <c r="W52" t="s">
        <v>652</v>
      </c>
      <c r="X52" t="s">
        <v>652</v>
      </c>
      <c r="Y52" t="s">
        <v>652</v>
      </c>
      <c r="Z52" t="s">
        <v>652</v>
      </c>
      <c r="AA52" t="s">
        <v>652</v>
      </c>
      <c r="AB52" t="s">
        <v>652</v>
      </c>
      <c r="AC52" t="s">
        <v>652</v>
      </c>
      <c r="AD52" t="s">
        <v>652</v>
      </c>
      <c r="AE52" t="s">
        <v>652</v>
      </c>
      <c r="AF52" t="s">
        <v>652</v>
      </c>
      <c r="AG52"/>
      <c r="AH52"/>
      <c r="AI52"/>
      <c r="AJ52"/>
      <c r="AK52"/>
      <c r="AL52"/>
      <c r="AM52"/>
      <c r="AN52"/>
      <c r="AO52"/>
      <c r="AP52"/>
      <c r="AQ52" s="241">
        <v>0</v>
      </c>
      <c r="AR52" s="241">
        <v>0</v>
      </c>
    </row>
    <row r="53" spans="1:44" ht="18" x14ac:dyDescent="0.2">
      <c r="A53" s="278">
        <v>108227</v>
      </c>
      <c r="B53" t="s">
        <v>428</v>
      </c>
      <c r="C53" t="s">
        <v>652</v>
      </c>
      <c r="D53" t="s">
        <v>652</v>
      </c>
      <c r="E53" t="s">
        <v>652</v>
      </c>
      <c r="F53" t="s">
        <v>652</v>
      </c>
      <c r="G53" t="s">
        <v>652</v>
      </c>
      <c r="H53" t="s">
        <v>652</v>
      </c>
      <c r="I53" t="s">
        <v>652</v>
      </c>
      <c r="J53" t="s">
        <v>652</v>
      </c>
      <c r="K53" t="s">
        <v>652</v>
      </c>
      <c r="L53" t="s">
        <v>652</v>
      </c>
      <c r="M53" t="s">
        <v>652</v>
      </c>
      <c r="N53" t="s">
        <v>652</v>
      </c>
      <c r="O53" t="s">
        <v>652</v>
      </c>
      <c r="P53" t="s">
        <v>652</v>
      </c>
      <c r="Q53" t="s">
        <v>652</v>
      </c>
      <c r="R53" t="s">
        <v>652</v>
      </c>
      <c r="S53" t="s">
        <v>652</v>
      </c>
      <c r="T53" t="s">
        <v>652</v>
      </c>
      <c r="U53" t="s">
        <v>652</v>
      </c>
      <c r="V53" t="s">
        <v>652</v>
      </c>
      <c r="W53" t="s">
        <v>652</v>
      </c>
      <c r="X53" t="s">
        <v>652</v>
      </c>
      <c r="Y53" t="s">
        <v>652</v>
      </c>
      <c r="Z53" t="s">
        <v>652</v>
      </c>
      <c r="AA53" t="s">
        <v>652</v>
      </c>
      <c r="AB53" t="s">
        <v>652</v>
      </c>
      <c r="AC53" t="s">
        <v>652</v>
      </c>
      <c r="AD53" t="s">
        <v>652</v>
      </c>
      <c r="AE53" t="s">
        <v>652</v>
      </c>
      <c r="AF53" t="s">
        <v>652</v>
      </c>
      <c r="AG53"/>
      <c r="AH53"/>
      <c r="AI53"/>
      <c r="AJ53"/>
      <c r="AK53"/>
      <c r="AL53"/>
      <c r="AM53"/>
      <c r="AN53"/>
      <c r="AO53"/>
      <c r="AP53"/>
      <c r="AQ53" s="241">
        <v>0</v>
      </c>
      <c r="AR53" s="241">
        <v>0</v>
      </c>
    </row>
    <row r="54" spans="1:44" ht="18" x14ac:dyDescent="0.2">
      <c r="A54" s="278">
        <v>108234</v>
      </c>
      <c r="B54" t="s">
        <v>428</v>
      </c>
      <c r="C54" t="s">
        <v>652</v>
      </c>
      <c r="D54" t="s">
        <v>652</v>
      </c>
      <c r="E54" t="s">
        <v>652</v>
      </c>
      <c r="F54" t="s">
        <v>652</v>
      </c>
      <c r="G54" t="s">
        <v>652</v>
      </c>
      <c r="H54" t="s">
        <v>652</v>
      </c>
      <c r="I54" t="s">
        <v>652</v>
      </c>
      <c r="J54" t="s">
        <v>652</v>
      </c>
      <c r="K54" t="s">
        <v>652</v>
      </c>
      <c r="L54" t="s">
        <v>652</v>
      </c>
      <c r="M54" t="s">
        <v>652</v>
      </c>
      <c r="N54" t="s">
        <v>652</v>
      </c>
      <c r="O54" t="s">
        <v>652</v>
      </c>
      <c r="P54" t="s">
        <v>652</v>
      </c>
      <c r="Q54" t="s">
        <v>652</v>
      </c>
      <c r="R54" t="s">
        <v>652</v>
      </c>
      <c r="S54" t="s">
        <v>652</v>
      </c>
      <c r="T54" t="s">
        <v>652</v>
      </c>
      <c r="U54" t="s">
        <v>652</v>
      </c>
      <c r="V54" t="s">
        <v>652</v>
      </c>
      <c r="W54" t="s">
        <v>652</v>
      </c>
      <c r="X54" t="s">
        <v>652</v>
      </c>
      <c r="Y54" t="s">
        <v>652</v>
      </c>
      <c r="Z54" t="s">
        <v>652</v>
      </c>
      <c r="AA54" t="s">
        <v>652</v>
      </c>
      <c r="AB54" t="s">
        <v>652</v>
      </c>
      <c r="AC54" t="s">
        <v>652</v>
      </c>
      <c r="AD54" t="s">
        <v>652</v>
      </c>
      <c r="AE54" t="s">
        <v>652</v>
      </c>
      <c r="AF54" t="s">
        <v>652</v>
      </c>
      <c r="AG54"/>
      <c r="AH54"/>
      <c r="AI54"/>
      <c r="AJ54"/>
      <c r="AK54"/>
      <c r="AL54"/>
      <c r="AM54"/>
      <c r="AN54"/>
      <c r="AO54"/>
      <c r="AP54"/>
      <c r="AQ54" s="241">
        <v>0</v>
      </c>
      <c r="AR54" s="241">
        <v>0</v>
      </c>
    </row>
    <row r="55" spans="1:44" ht="18" x14ac:dyDescent="0.2">
      <c r="A55" s="278">
        <v>108500</v>
      </c>
      <c r="B55" t="s">
        <v>428</v>
      </c>
      <c r="C55" t="s">
        <v>652</v>
      </c>
      <c r="D55" t="s">
        <v>652</v>
      </c>
      <c r="E55" t="s">
        <v>652</v>
      </c>
      <c r="F55" t="s">
        <v>652</v>
      </c>
      <c r="G55" t="s">
        <v>652</v>
      </c>
      <c r="H55" t="s">
        <v>652</v>
      </c>
      <c r="I55" t="s">
        <v>652</v>
      </c>
      <c r="J55" t="s">
        <v>652</v>
      </c>
      <c r="K55" t="s">
        <v>652</v>
      </c>
      <c r="L55" t="s">
        <v>652</v>
      </c>
      <c r="M55" t="s">
        <v>652</v>
      </c>
      <c r="N55" t="s">
        <v>652</v>
      </c>
      <c r="O55" t="s">
        <v>652</v>
      </c>
      <c r="P55" t="s">
        <v>652</v>
      </c>
      <c r="Q55" t="s">
        <v>652</v>
      </c>
      <c r="R55" t="s">
        <v>652</v>
      </c>
      <c r="S55" t="s">
        <v>652</v>
      </c>
      <c r="T55" t="s">
        <v>652</v>
      </c>
      <c r="U55" t="s">
        <v>652</v>
      </c>
      <c r="V55" t="s">
        <v>652</v>
      </c>
      <c r="W55" t="s">
        <v>652</v>
      </c>
      <c r="X55" t="s">
        <v>652</v>
      </c>
      <c r="Y55" t="s">
        <v>652</v>
      </c>
      <c r="Z55" t="s">
        <v>652</v>
      </c>
      <c r="AA55" t="s">
        <v>652</v>
      </c>
      <c r="AB55" t="s">
        <v>652</v>
      </c>
      <c r="AC55" t="s">
        <v>652</v>
      </c>
      <c r="AD55" t="s">
        <v>652</v>
      </c>
      <c r="AE55" t="s">
        <v>652</v>
      </c>
      <c r="AF55" t="s">
        <v>652</v>
      </c>
      <c r="AG55"/>
      <c r="AH55"/>
      <c r="AI55"/>
      <c r="AJ55"/>
      <c r="AK55"/>
      <c r="AL55"/>
      <c r="AM55"/>
      <c r="AN55"/>
      <c r="AO55"/>
      <c r="AP55"/>
      <c r="AQ55" s="241">
        <v>0</v>
      </c>
      <c r="AR55" s="241">
        <v>0</v>
      </c>
    </row>
    <row r="56" spans="1:44" x14ac:dyDescent="0.2">
      <c r="A56">
        <v>108922</v>
      </c>
      <c r="B56" t="s">
        <v>428</v>
      </c>
      <c r="C56" t="s">
        <v>652</v>
      </c>
      <c r="D56" t="s">
        <v>652</v>
      </c>
      <c r="E56" t="s">
        <v>652</v>
      </c>
      <c r="F56" t="s">
        <v>652</v>
      </c>
      <c r="G56" t="s">
        <v>652</v>
      </c>
      <c r="H56" t="s">
        <v>652</v>
      </c>
      <c r="I56" t="s">
        <v>652</v>
      </c>
      <c r="J56" t="s">
        <v>652</v>
      </c>
      <c r="K56" t="s">
        <v>652</v>
      </c>
      <c r="L56" t="s">
        <v>652</v>
      </c>
      <c r="M56" t="s">
        <v>652</v>
      </c>
      <c r="N56" t="s">
        <v>652</v>
      </c>
      <c r="O56" t="s">
        <v>652</v>
      </c>
      <c r="P56" t="s">
        <v>652</v>
      </c>
      <c r="Q56" t="s">
        <v>652</v>
      </c>
      <c r="R56" t="s">
        <v>652</v>
      </c>
      <c r="S56" t="s">
        <v>652</v>
      </c>
      <c r="T56" t="s">
        <v>652</v>
      </c>
      <c r="U56" t="s">
        <v>652</v>
      </c>
      <c r="V56" t="s">
        <v>652</v>
      </c>
      <c r="W56" t="s">
        <v>652</v>
      </c>
      <c r="X56" t="s">
        <v>652</v>
      </c>
      <c r="Y56" t="s">
        <v>652</v>
      </c>
      <c r="Z56" t="s">
        <v>652</v>
      </c>
      <c r="AA56" t="s">
        <v>652</v>
      </c>
      <c r="AB56" t="s">
        <v>652</v>
      </c>
      <c r="AC56" t="s">
        <v>652</v>
      </c>
      <c r="AD56" t="s">
        <v>652</v>
      </c>
      <c r="AE56" t="s">
        <v>652</v>
      </c>
      <c r="AF56" t="s">
        <v>652</v>
      </c>
      <c r="AG56"/>
      <c r="AH56"/>
      <c r="AI56"/>
      <c r="AJ56"/>
      <c r="AK56"/>
      <c r="AL56"/>
      <c r="AM56"/>
      <c r="AN56"/>
      <c r="AO56"/>
      <c r="AP56"/>
      <c r="AQ56" s="241" t="s">
        <v>1716</v>
      </c>
      <c r="AR56" s="241">
        <v>0</v>
      </c>
    </row>
    <row r="57" spans="1:44" ht="18" x14ac:dyDescent="0.2">
      <c r="A57" s="278">
        <v>109063</v>
      </c>
      <c r="B57" t="s">
        <v>428</v>
      </c>
      <c r="C57" t="s">
        <v>652</v>
      </c>
      <c r="D57" t="s">
        <v>652</v>
      </c>
      <c r="E57" t="s">
        <v>652</v>
      </c>
      <c r="F57" t="s">
        <v>652</v>
      </c>
      <c r="G57" t="s">
        <v>652</v>
      </c>
      <c r="H57" t="s">
        <v>652</v>
      </c>
      <c r="I57" t="s">
        <v>652</v>
      </c>
      <c r="J57" t="s">
        <v>652</v>
      </c>
      <c r="K57" t="s">
        <v>652</v>
      </c>
      <c r="L57" t="s">
        <v>652</v>
      </c>
      <c r="M57" t="s">
        <v>652</v>
      </c>
      <c r="N57" t="s">
        <v>652</v>
      </c>
      <c r="O57" t="s">
        <v>652</v>
      </c>
      <c r="P57" t="s">
        <v>652</v>
      </c>
      <c r="Q57" t="s">
        <v>652</v>
      </c>
      <c r="R57" t="s">
        <v>652</v>
      </c>
      <c r="S57" t="s">
        <v>652</v>
      </c>
      <c r="T57" t="s">
        <v>652</v>
      </c>
      <c r="U57" t="s">
        <v>652</v>
      </c>
      <c r="V57" t="s">
        <v>652</v>
      </c>
      <c r="W57" t="s">
        <v>652</v>
      </c>
      <c r="X57" t="s">
        <v>652</v>
      </c>
      <c r="Y57" t="s">
        <v>652</v>
      </c>
      <c r="Z57" t="s">
        <v>652</v>
      </c>
      <c r="AA57" t="s">
        <v>652</v>
      </c>
      <c r="AB57" t="s">
        <v>652</v>
      </c>
      <c r="AC57" t="s">
        <v>652</v>
      </c>
      <c r="AD57" t="s">
        <v>652</v>
      </c>
      <c r="AE57" t="s">
        <v>652</v>
      </c>
      <c r="AF57" t="s">
        <v>652</v>
      </c>
      <c r="AG57"/>
      <c r="AH57"/>
      <c r="AI57"/>
      <c r="AJ57"/>
      <c r="AK57"/>
      <c r="AL57"/>
      <c r="AM57"/>
      <c r="AN57"/>
      <c r="AO57"/>
      <c r="AP57"/>
      <c r="AQ57" s="241">
        <v>0</v>
      </c>
      <c r="AR57" s="241">
        <v>0</v>
      </c>
    </row>
    <row r="58" spans="1:44" ht="15" x14ac:dyDescent="0.25">
      <c r="A58" s="265">
        <v>109129</v>
      </c>
      <c r="B58" t="s">
        <v>428</v>
      </c>
      <c r="C58" s="247" t="s">
        <v>652</v>
      </c>
      <c r="D58" s="247" t="s">
        <v>652</v>
      </c>
      <c r="E58" s="247" t="s">
        <v>652</v>
      </c>
      <c r="F58" s="247" t="s">
        <v>652</v>
      </c>
      <c r="G58" s="247" t="s">
        <v>652</v>
      </c>
      <c r="H58" s="247" t="s">
        <v>652</v>
      </c>
      <c r="I58" s="247" t="s">
        <v>652</v>
      </c>
      <c r="J58" s="247" t="s">
        <v>652</v>
      </c>
      <c r="K58" s="247" t="s">
        <v>652</v>
      </c>
      <c r="L58" s="247" t="s">
        <v>652</v>
      </c>
      <c r="M58" s="247" t="s">
        <v>652</v>
      </c>
      <c r="N58" s="247" t="s">
        <v>652</v>
      </c>
      <c r="O58" s="247" t="s">
        <v>652</v>
      </c>
      <c r="P58" s="247" t="s">
        <v>652</v>
      </c>
      <c r="Q58" s="247" t="s">
        <v>652</v>
      </c>
      <c r="R58" s="247" t="s">
        <v>652</v>
      </c>
      <c r="S58" s="247" t="s">
        <v>652</v>
      </c>
      <c r="T58" s="247" t="s">
        <v>652</v>
      </c>
      <c r="U58" s="247" t="s">
        <v>652</v>
      </c>
      <c r="V58" s="247" t="s">
        <v>652</v>
      </c>
      <c r="W58" s="247" t="s">
        <v>652</v>
      </c>
      <c r="X58" s="247" t="s">
        <v>652</v>
      </c>
      <c r="Y58" s="247" t="s">
        <v>652</v>
      </c>
      <c r="Z58" s="247" t="s">
        <v>652</v>
      </c>
      <c r="AA58" s="247" t="s">
        <v>652</v>
      </c>
      <c r="AB58" s="247" t="s">
        <v>652</v>
      </c>
      <c r="AC58" s="247" t="s">
        <v>652</v>
      </c>
      <c r="AD58" s="247" t="s">
        <v>652</v>
      </c>
      <c r="AE58" s="247" t="s">
        <v>652</v>
      </c>
      <c r="AF58" s="247" t="s">
        <v>652</v>
      </c>
      <c r="AN58" s="251"/>
      <c r="AP58" s="250"/>
      <c r="AQ58" s="241" t="s">
        <v>1716</v>
      </c>
      <c r="AR58" s="241">
        <v>0</v>
      </c>
    </row>
    <row r="59" spans="1:44" ht="18" x14ac:dyDescent="0.2">
      <c r="A59" s="278">
        <v>109220</v>
      </c>
      <c r="B59" t="s">
        <v>428</v>
      </c>
      <c r="C59" t="s">
        <v>652</v>
      </c>
      <c r="D59" t="s">
        <v>652</v>
      </c>
      <c r="E59" t="s">
        <v>652</v>
      </c>
      <c r="F59" t="s">
        <v>652</v>
      </c>
      <c r="G59" t="s">
        <v>652</v>
      </c>
      <c r="H59" t="s">
        <v>652</v>
      </c>
      <c r="I59" t="s">
        <v>652</v>
      </c>
      <c r="J59" t="s">
        <v>652</v>
      </c>
      <c r="K59" t="s">
        <v>652</v>
      </c>
      <c r="L59" t="s">
        <v>652</v>
      </c>
      <c r="M59" t="s">
        <v>652</v>
      </c>
      <c r="N59" t="s">
        <v>652</v>
      </c>
      <c r="O59" t="s">
        <v>652</v>
      </c>
      <c r="P59" t="s">
        <v>652</v>
      </c>
      <c r="Q59" t="s">
        <v>652</v>
      </c>
      <c r="R59" t="s">
        <v>652</v>
      </c>
      <c r="S59" t="s">
        <v>652</v>
      </c>
      <c r="T59" t="s">
        <v>652</v>
      </c>
      <c r="U59" t="s">
        <v>652</v>
      </c>
      <c r="V59" t="s">
        <v>652</v>
      </c>
      <c r="W59" t="s">
        <v>652</v>
      </c>
      <c r="X59" t="s">
        <v>652</v>
      </c>
      <c r="Y59" t="s">
        <v>652</v>
      </c>
      <c r="Z59" t="s">
        <v>652</v>
      </c>
      <c r="AA59" t="s">
        <v>652</v>
      </c>
      <c r="AB59" t="s">
        <v>652</v>
      </c>
      <c r="AC59" t="s">
        <v>652</v>
      </c>
      <c r="AD59" t="s">
        <v>652</v>
      </c>
      <c r="AE59" t="s">
        <v>652</v>
      </c>
      <c r="AF59" t="s">
        <v>652</v>
      </c>
      <c r="AG59"/>
      <c r="AH59"/>
      <c r="AI59"/>
      <c r="AJ59"/>
      <c r="AK59"/>
      <c r="AL59"/>
      <c r="AM59"/>
      <c r="AN59"/>
      <c r="AO59"/>
      <c r="AP59"/>
      <c r="AQ59" s="241">
        <v>0</v>
      </c>
      <c r="AR59" s="241">
        <v>0</v>
      </c>
    </row>
    <row r="60" spans="1:44" ht="18" x14ac:dyDescent="0.2">
      <c r="A60" s="278">
        <v>109401</v>
      </c>
      <c r="B60" t="s">
        <v>428</v>
      </c>
      <c r="C60" t="s">
        <v>652</v>
      </c>
      <c r="D60" t="s">
        <v>652</v>
      </c>
      <c r="E60" t="s">
        <v>652</v>
      </c>
      <c r="F60" t="s">
        <v>652</v>
      </c>
      <c r="G60" t="s">
        <v>652</v>
      </c>
      <c r="H60" t="s">
        <v>652</v>
      </c>
      <c r="I60" t="s">
        <v>652</v>
      </c>
      <c r="J60" t="s">
        <v>652</v>
      </c>
      <c r="K60" t="s">
        <v>652</v>
      </c>
      <c r="L60" t="s">
        <v>652</v>
      </c>
      <c r="M60" t="s">
        <v>652</v>
      </c>
      <c r="N60" t="s">
        <v>652</v>
      </c>
      <c r="O60" t="s">
        <v>652</v>
      </c>
      <c r="P60" t="s">
        <v>652</v>
      </c>
      <c r="Q60" t="s">
        <v>652</v>
      </c>
      <c r="R60" t="s">
        <v>652</v>
      </c>
      <c r="S60" t="s">
        <v>652</v>
      </c>
      <c r="T60" t="s">
        <v>652</v>
      </c>
      <c r="U60" t="s">
        <v>652</v>
      </c>
      <c r="V60" t="s">
        <v>652</v>
      </c>
      <c r="W60" t="s">
        <v>652</v>
      </c>
      <c r="X60" t="s">
        <v>652</v>
      </c>
      <c r="Y60" t="s">
        <v>652</v>
      </c>
      <c r="Z60" t="s">
        <v>652</v>
      </c>
      <c r="AA60" t="s">
        <v>652</v>
      </c>
      <c r="AB60" t="s">
        <v>652</v>
      </c>
      <c r="AC60" t="s">
        <v>652</v>
      </c>
      <c r="AD60" t="s">
        <v>652</v>
      </c>
      <c r="AE60" t="s">
        <v>652</v>
      </c>
      <c r="AF60" t="s">
        <v>652</v>
      </c>
      <c r="AG60"/>
      <c r="AH60"/>
      <c r="AI60"/>
      <c r="AJ60"/>
      <c r="AK60"/>
      <c r="AL60"/>
      <c r="AM60"/>
      <c r="AN60"/>
      <c r="AO60"/>
      <c r="AP60"/>
      <c r="AQ60" s="241">
        <v>0</v>
      </c>
      <c r="AR60" s="241">
        <v>0</v>
      </c>
    </row>
    <row r="61" spans="1:44" ht="21.75" x14ac:dyDescent="0.5">
      <c r="A61" s="268">
        <v>109458</v>
      </c>
      <c r="B61" t="s">
        <v>428</v>
      </c>
      <c r="C61" s="241" t="s">
        <v>652</v>
      </c>
      <c r="D61" s="241" t="s">
        <v>652</v>
      </c>
      <c r="E61" s="241" t="s">
        <v>652</v>
      </c>
      <c r="F61" s="241" t="s">
        <v>652</v>
      </c>
      <c r="G61" s="241" t="s">
        <v>652</v>
      </c>
      <c r="H61" s="241" t="s">
        <v>652</v>
      </c>
      <c r="I61" s="241" t="s">
        <v>652</v>
      </c>
      <c r="J61" s="241" t="s">
        <v>652</v>
      </c>
      <c r="K61" s="241" t="s">
        <v>652</v>
      </c>
      <c r="L61" s="241" t="s">
        <v>652</v>
      </c>
      <c r="M61" s="241" t="s">
        <v>652</v>
      </c>
      <c r="N61" s="241" t="s">
        <v>652</v>
      </c>
      <c r="O61" s="241" t="s">
        <v>652</v>
      </c>
      <c r="P61" s="241" t="s">
        <v>652</v>
      </c>
      <c r="Q61" s="241" t="s">
        <v>652</v>
      </c>
      <c r="R61" s="241" t="s">
        <v>652</v>
      </c>
      <c r="S61" s="241" t="s">
        <v>652</v>
      </c>
      <c r="T61" s="241" t="s">
        <v>652</v>
      </c>
      <c r="U61" s="241" t="s">
        <v>652</v>
      </c>
      <c r="V61" s="241" t="s">
        <v>652</v>
      </c>
      <c r="W61" s="241" t="s">
        <v>652</v>
      </c>
      <c r="X61" s="241" t="s">
        <v>652</v>
      </c>
      <c r="Y61" s="241" t="s">
        <v>652</v>
      </c>
      <c r="Z61" s="241" t="s">
        <v>652</v>
      </c>
      <c r="AA61" s="241" t="s">
        <v>652</v>
      </c>
      <c r="AB61" s="241" t="s">
        <v>652</v>
      </c>
      <c r="AC61" s="241" t="s">
        <v>652</v>
      </c>
      <c r="AD61" s="241" t="s">
        <v>652</v>
      </c>
      <c r="AE61" s="241" t="s">
        <v>652</v>
      </c>
      <c r="AF61" s="241" t="s">
        <v>652</v>
      </c>
      <c r="AQ61" s="241" t="s">
        <v>1799</v>
      </c>
      <c r="AR61" s="241">
        <v>0</v>
      </c>
    </row>
    <row r="62" spans="1:44" ht="18" x14ac:dyDescent="0.2">
      <c r="A62" s="278">
        <v>109477</v>
      </c>
      <c r="B62" t="s">
        <v>428</v>
      </c>
      <c r="C62" t="s">
        <v>652</v>
      </c>
      <c r="D62" t="s">
        <v>652</v>
      </c>
      <c r="E62" t="s">
        <v>652</v>
      </c>
      <c r="F62" t="s">
        <v>652</v>
      </c>
      <c r="G62" t="s">
        <v>652</v>
      </c>
      <c r="H62" t="s">
        <v>652</v>
      </c>
      <c r="I62" t="s">
        <v>652</v>
      </c>
      <c r="J62" t="s">
        <v>652</v>
      </c>
      <c r="K62" t="s">
        <v>652</v>
      </c>
      <c r="L62" t="s">
        <v>652</v>
      </c>
      <c r="M62" t="s">
        <v>652</v>
      </c>
      <c r="N62" t="s">
        <v>652</v>
      </c>
      <c r="O62" t="s">
        <v>652</v>
      </c>
      <c r="P62" t="s">
        <v>652</v>
      </c>
      <c r="Q62" t="s">
        <v>652</v>
      </c>
      <c r="R62" t="s">
        <v>652</v>
      </c>
      <c r="S62" t="s">
        <v>652</v>
      </c>
      <c r="T62" t="s">
        <v>652</v>
      </c>
      <c r="U62" t="s">
        <v>652</v>
      </c>
      <c r="V62" t="s">
        <v>652</v>
      </c>
      <c r="W62" t="s">
        <v>652</v>
      </c>
      <c r="X62" t="s">
        <v>652</v>
      </c>
      <c r="Y62" t="s">
        <v>652</v>
      </c>
      <c r="Z62" t="s">
        <v>652</v>
      </c>
      <c r="AA62" t="s">
        <v>652</v>
      </c>
      <c r="AB62" t="s">
        <v>652</v>
      </c>
      <c r="AC62" t="s">
        <v>652</v>
      </c>
      <c r="AD62" t="s">
        <v>652</v>
      </c>
      <c r="AE62" t="s">
        <v>652</v>
      </c>
      <c r="AF62" t="s">
        <v>652</v>
      </c>
      <c r="AG62"/>
      <c r="AH62"/>
      <c r="AI62"/>
      <c r="AJ62"/>
      <c r="AK62"/>
      <c r="AL62"/>
      <c r="AM62"/>
      <c r="AN62"/>
      <c r="AO62"/>
      <c r="AP62"/>
      <c r="AQ62" s="241">
        <v>0</v>
      </c>
      <c r="AR62" s="241">
        <v>0</v>
      </c>
    </row>
    <row r="63" spans="1:44" ht="18" x14ac:dyDescent="0.2">
      <c r="A63" s="278">
        <v>109499</v>
      </c>
      <c r="B63" t="s">
        <v>428</v>
      </c>
      <c r="C63" t="s">
        <v>652</v>
      </c>
      <c r="D63" t="s">
        <v>652</v>
      </c>
      <c r="E63" t="s">
        <v>652</v>
      </c>
      <c r="F63" t="s">
        <v>652</v>
      </c>
      <c r="G63" t="s">
        <v>652</v>
      </c>
      <c r="H63" t="s">
        <v>652</v>
      </c>
      <c r="I63" t="s">
        <v>652</v>
      </c>
      <c r="J63" t="s">
        <v>652</v>
      </c>
      <c r="K63" t="s">
        <v>652</v>
      </c>
      <c r="L63" t="s">
        <v>652</v>
      </c>
      <c r="M63" t="s">
        <v>652</v>
      </c>
      <c r="N63" t="s">
        <v>652</v>
      </c>
      <c r="O63" t="s">
        <v>652</v>
      </c>
      <c r="P63" t="s">
        <v>652</v>
      </c>
      <c r="Q63" t="s">
        <v>652</v>
      </c>
      <c r="R63" t="s">
        <v>652</v>
      </c>
      <c r="S63" t="s">
        <v>652</v>
      </c>
      <c r="T63" t="s">
        <v>652</v>
      </c>
      <c r="U63" t="s">
        <v>652</v>
      </c>
      <c r="V63" t="s">
        <v>652</v>
      </c>
      <c r="W63" t="s">
        <v>652</v>
      </c>
      <c r="X63" t="s">
        <v>652</v>
      </c>
      <c r="Y63" t="s">
        <v>652</v>
      </c>
      <c r="Z63" t="s">
        <v>652</v>
      </c>
      <c r="AA63" t="s">
        <v>652</v>
      </c>
      <c r="AB63" t="s">
        <v>652</v>
      </c>
      <c r="AC63" t="s">
        <v>652</v>
      </c>
      <c r="AD63" t="s">
        <v>652</v>
      </c>
      <c r="AE63" t="s">
        <v>652</v>
      </c>
      <c r="AF63" t="s">
        <v>652</v>
      </c>
      <c r="AG63"/>
      <c r="AH63"/>
      <c r="AI63"/>
      <c r="AJ63"/>
      <c r="AK63"/>
      <c r="AL63"/>
      <c r="AM63"/>
      <c r="AN63"/>
      <c r="AO63"/>
      <c r="AP63"/>
      <c r="AQ63" s="241">
        <v>0</v>
      </c>
      <c r="AR63" s="241">
        <v>0</v>
      </c>
    </row>
    <row r="64" spans="1:44" ht="18" x14ac:dyDescent="0.2">
      <c r="A64" s="278">
        <v>109580</v>
      </c>
      <c r="B64" t="s">
        <v>428</v>
      </c>
      <c r="C64" t="s">
        <v>652</v>
      </c>
      <c r="D64" t="s">
        <v>652</v>
      </c>
      <c r="E64" t="s">
        <v>652</v>
      </c>
      <c r="F64" t="s">
        <v>652</v>
      </c>
      <c r="G64" t="s">
        <v>652</v>
      </c>
      <c r="H64" t="s">
        <v>652</v>
      </c>
      <c r="I64" t="s">
        <v>652</v>
      </c>
      <c r="J64" t="s">
        <v>652</v>
      </c>
      <c r="K64" t="s">
        <v>652</v>
      </c>
      <c r="L64" t="s">
        <v>652</v>
      </c>
      <c r="M64" t="s">
        <v>652</v>
      </c>
      <c r="N64" t="s">
        <v>652</v>
      </c>
      <c r="O64" t="s">
        <v>652</v>
      </c>
      <c r="P64" t="s">
        <v>652</v>
      </c>
      <c r="Q64" t="s">
        <v>652</v>
      </c>
      <c r="R64" t="s">
        <v>652</v>
      </c>
      <c r="S64" t="s">
        <v>652</v>
      </c>
      <c r="T64" t="s">
        <v>652</v>
      </c>
      <c r="U64" t="s">
        <v>652</v>
      </c>
      <c r="V64" t="s">
        <v>652</v>
      </c>
      <c r="W64" t="s">
        <v>652</v>
      </c>
      <c r="X64" t="s">
        <v>652</v>
      </c>
      <c r="Y64" t="s">
        <v>652</v>
      </c>
      <c r="Z64" t="s">
        <v>652</v>
      </c>
      <c r="AA64" t="s">
        <v>652</v>
      </c>
      <c r="AB64" t="s">
        <v>652</v>
      </c>
      <c r="AC64" t="s">
        <v>652</v>
      </c>
      <c r="AD64" t="s">
        <v>652</v>
      </c>
      <c r="AE64" t="s">
        <v>652</v>
      </c>
      <c r="AF64" t="s">
        <v>652</v>
      </c>
      <c r="AG64"/>
      <c r="AH64"/>
      <c r="AI64"/>
      <c r="AJ64"/>
      <c r="AK64"/>
      <c r="AL64"/>
      <c r="AM64"/>
      <c r="AN64"/>
      <c r="AO64"/>
      <c r="AP64"/>
      <c r="AQ64" s="241">
        <v>0</v>
      </c>
      <c r="AR64" s="241">
        <v>0</v>
      </c>
    </row>
    <row r="65" spans="1:44" ht="18" x14ac:dyDescent="0.2">
      <c r="A65" s="278">
        <v>109594</v>
      </c>
      <c r="B65" t="s">
        <v>428</v>
      </c>
      <c r="C65" t="s">
        <v>652</v>
      </c>
      <c r="D65" t="s">
        <v>652</v>
      </c>
      <c r="E65" t="s">
        <v>652</v>
      </c>
      <c r="F65" t="s">
        <v>652</v>
      </c>
      <c r="G65" t="s">
        <v>652</v>
      </c>
      <c r="H65" t="s">
        <v>652</v>
      </c>
      <c r="I65" t="s">
        <v>652</v>
      </c>
      <c r="J65" t="s">
        <v>652</v>
      </c>
      <c r="K65" t="s">
        <v>652</v>
      </c>
      <c r="L65" t="s">
        <v>652</v>
      </c>
      <c r="M65" t="s">
        <v>652</v>
      </c>
      <c r="N65" t="s">
        <v>652</v>
      </c>
      <c r="O65" t="s">
        <v>652</v>
      </c>
      <c r="P65" t="s">
        <v>652</v>
      </c>
      <c r="Q65" t="s">
        <v>652</v>
      </c>
      <c r="R65" t="s">
        <v>652</v>
      </c>
      <c r="S65" t="s">
        <v>652</v>
      </c>
      <c r="T65" t="s">
        <v>652</v>
      </c>
      <c r="U65" t="s">
        <v>652</v>
      </c>
      <c r="V65" t="s">
        <v>652</v>
      </c>
      <c r="W65" t="s">
        <v>652</v>
      </c>
      <c r="X65" t="s">
        <v>652</v>
      </c>
      <c r="Y65" t="s">
        <v>652</v>
      </c>
      <c r="Z65" t="s">
        <v>652</v>
      </c>
      <c r="AA65" t="s">
        <v>652</v>
      </c>
      <c r="AB65" t="s">
        <v>652</v>
      </c>
      <c r="AC65" t="s">
        <v>652</v>
      </c>
      <c r="AD65" t="s">
        <v>652</v>
      </c>
      <c r="AE65" t="s">
        <v>652</v>
      </c>
      <c r="AF65" t="s">
        <v>652</v>
      </c>
      <c r="AG65"/>
      <c r="AH65"/>
      <c r="AI65"/>
      <c r="AJ65"/>
      <c r="AK65"/>
      <c r="AL65"/>
      <c r="AM65"/>
      <c r="AN65"/>
      <c r="AO65"/>
      <c r="AP65"/>
      <c r="AQ65" s="241">
        <v>0</v>
      </c>
      <c r="AR65" s="241">
        <v>0</v>
      </c>
    </row>
    <row r="66" spans="1:44" ht="18" x14ac:dyDescent="0.2">
      <c r="A66" s="278">
        <v>109757</v>
      </c>
      <c r="B66" t="s">
        <v>428</v>
      </c>
      <c r="C66" t="s">
        <v>652</v>
      </c>
      <c r="D66" t="s">
        <v>652</v>
      </c>
      <c r="E66" t="s">
        <v>652</v>
      </c>
      <c r="F66" t="s">
        <v>652</v>
      </c>
      <c r="G66" t="s">
        <v>652</v>
      </c>
      <c r="H66" t="s">
        <v>652</v>
      </c>
      <c r="I66" t="s">
        <v>652</v>
      </c>
      <c r="J66" t="s">
        <v>652</v>
      </c>
      <c r="K66" t="s">
        <v>652</v>
      </c>
      <c r="L66" t="s">
        <v>652</v>
      </c>
      <c r="M66" t="s">
        <v>652</v>
      </c>
      <c r="N66" t="s">
        <v>652</v>
      </c>
      <c r="O66" t="s">
        <v>652</v>
      </c>
      <c r="P66" t="s">
        <v>652</v>
      </c>
      <c r="Q66" t="s">
        <v>652</v>
      </c>
      <c r="R66" t="s">
        <v>652</v>
      </c>
      <c r="S66" t="s">
        <v>652</v>
      </c>
      <c r="T66" t="s">
        <v>652</v>
      </c>
      <c r="U66" t="s">
        <v>652</v>
      </c>
      <c r="V66" t="s">
        <v>652</v>
      </c>
      <c r="W66" t="s">
        <v>652</v>
      </c>
      <c r="X66" t="s">
        <v>652</v>
      </c>
      <c r="Y66" t="s">
        <v>652</v>
      </c>
      <c r="Z66" t="s">
        <v>652</v>
      </c>
      <c r="AA66" t="s">
        <v>652</v>
      </c>
      <c r="AB66" t="s">
        <v>652</v>
      </c>
      <c r="AC66" t="s">
        <v>652</v>
      </c>
      <c r="AD66" t="s">
        <v>652</v>
      </c>
      <c r="AE66" t="s">
        <v>652</v>
      </c>
      <c r="AF66" t="s">
        <v>652</v>
      </c>
      <c r="AG66"/>
      <c r="AH66"/>
      <c r="AI66"/>
      <c r="AJ66"/>
      <c r="AK66"/>
      <c r="AL66"/>
      <c r="AM66"/>
      <c r="AN66"/>
      <c r="AO66"/>
      <c r="AP66"/>
      <c r="AQ66" s="241">
        <v>0</v>
      </c>
      <c r="AR66" s="241">
        <v>0</v>
      </c>
    </row>
    <row r="67" spans="1:44" ht="18" x14ac:dyDescent="0.2">
      <c r="A67" s="278">
        <v>109818</v>
      </c>
      <c r="B67" t="s">
        <v>428</v>
      </c>
      <c r="C67" t="s">
        <v>652</v>
      </c>
      <c r="D67" t="s">
        <v>652</v>
      </c>
      <c r="E67" t="s">
        <v>652</v>
      </c>
      <c r="F67" t="s">
        <v>652</v>
      </c>
      <c r="G67" t="s">
        <v>652</v>
      </c>
      <c r="H67" t="s">
        <v>652</v>
      </c>
      <c r="I67" t="s">
        <v>652</v>
      </c>
      <c r="J67" t="s">
        <v>652</v>
      </c>
      <c r="K67" t="s">
        <v>652</v>
      </c>
      <c r="L67" t="s">
        <v>652</v>
      </c>
      <c r="M67" t="s">
        <v>652</v>
      </c>
      <c r="N67" t="s">
        <v>652</v>
      </c>
      <c r="O67" t="s">
        <v>652</v>
      </c>
      <c r="P67" t="s">
        <v>652</v>
      </c>
      <c r="Q67" t="s">
        <v>652</v>
      </c>
      <c r="R67" t="s">
        <v>652</v>
      </c>
      <c r="S67" t="s">
        <v>652</v>
      </c>
      <c r="T67" t="s">
        <v>652</v>
      </c>
      <c r="U67" t="s">
        <v>652</v>
      </c>
      <c r="V67" t="s">
        <v>652</v>
      </c>
      <c r="W67" t="s">
        <v>652</v>
      </c>
      <c r="X67" t="s">
        <v>652</v>
      </c>
      <c r="Y67" t="s">
        <v>652</v>
      </c>
      <c r="Z67" t="s">
        <v>652</v>
      </c>
      <c r="AA67" t="s">
        <v>652</v>
      </c>
      <c r="AB67" t="s">
        <v>652</v>
      </c>
      <c r="AC67" t="s">
        <v>652</v>
      </c>
      <c r="AD67" t="s">
        <v>652</v>
      </c>
      <c r="AE67" t="s">
        <v>652</v>
      </c>
      <c r="AF67" t="s">
        <v>652</v>
      </c>
      <c r="AG67"/>
      <c r="AH67"/>
      <c r="AI67"/>
      <c r="AJ67"/>
      <c r="AK67"/>
      <c r="AL67"/>
      <c r="AM67"/>
      <c r="AN67"/>
      <c r="AO67"/>
      <c r="AP67"/>
      <c r="AQ67" s="241">
        <v>0</v>
      </c>
      <c r="AR67" s="241">
        <v>0</v>
      </c>
    </row>
    <row r="68" spans="1:44" ht="18" x14ac:dyDescent="0.2">
      <c r="A68" s="278">
        <v>110034</v>
      </c>
      <c r="B68" t="s">
        <v>428</v>
      </c>
      <c r="C68" t="s">
        <v>652</v>
      </c>
      <c r="D68" t="s">
        <v>652</v>
      </c>
      <c r="E68" t="s">
        <v>652</v>
      </c>
      <c r="F68" t="s">
        <v>652</v>
      </c>
      <c r="G68" t="s">
        <v>652</v>
      </c>
      <c r="H68" t="s">
        <v>652</v>
      </c>
      <c r="I68" t="s">
        <v>652</v>
      </c>
      <c r="J68" t="s">
        <v>652</v>
      </c>
      <c r="K68" t="s">
        <v>652</v>
      </c>
      <c r="L68" t="s">
        <v>652</v>
      </c>
      <c r="M68" t="s">
        <v>652</v>
      </c>
      <c r="N68" t="s">
        <v>652</v>
      </c>
      <c r="O68" t="s">
        <v>652</v>
      </c>
      <c r="P68" t="s">
        <v>652</v>
      </c>
      <c r="Q68" t="s">
        <v>652</v>
      </c>
      <c r="R68" t="s">
        <v>652</v>
      </c>
      <c r="S68" t="s">
        <v>652</v>
      </c>
      <c r="T68" t="s">
        <v>652</v>
      </c>
      <c r="U68" t="s">
        <v>652</v>
      </c>
      <c r="V68" t="s">
        <v>652</v>
      </c>
      <c r="W68" t="s">
        <v>652</v>
      </c>
      <c r="X68" t="s">
        <v>652</v>
      </c>
      <c r="Y68" t="s">
        <v>652</v>
      </c>
      <c r="Z68" t="s">
        <v>652</v>
      </c>
      <c r="AA68" t="s">
        <v>652</v>
      </c>
      <c r="AB68" t="s">
        <v>652</v>
      </c>
      <c r="AC68" t="s">
        <v>652</v>
      </c>
      <c r="AD68" t="s">
        <v>652</v>
      </c>
      <c r="AE68" t="s">
        <v>652</v>
      </c>
      <c r="AF68" t="s">
        <v>652</v>
      </c>
      <c r="AG68"/>
      <c r="AH68"/>
      <c r="AI68"/>
      <c r="AJ68"/>
      <c r="AK68"/>
      <c r="AL68"/>
      <c r="AM68"/>
      <c r="AN68"/>
      <c r="AO68"/>
      <c r="AP68"/>
      <c r="AQ68" s="241">
        <v>0</v>
      </c>
      <c r="AR68" s="241">
        <v>0</v>
      </c>
    </row>
    <row r="69" spans="1:44" x14ac:dyDescent="0.2">
      <c r="A69" s="279">
        <v>110142</v>
      </c>
      <c r="B69" t="s">
        <v>428</v>
      </c>
      <c r="C69" s="277" t="s">
        <v>189</v>
      </c>
      <c r="D69" s="277" t="s">
        <v>189</v>
      </c>
      <c r="E69" s="277" t="s">
        <v>189</v>
      </c>
      <c r="F69" s="277" t="s">
        <v>189</v>
      </c>
      <c r="G69" s="277" t="s">
        <v>189</v>
      </c>
      <c r="H69" s="277" t="s">
        <v>189</v>
      </c>
      <c r="I69" s="277" t="s">
        <v>189</v>
      </c>
      <c r="J69" s="277" t="s">
        <v>189</v>
      </c>
      <c r="K69" s="277" t="s">
        <v>189</v>
      </c>
      <c r="L69" s="277" t="s">
        <v>189</v>
      </c>
      <c r="M69" s="277" t="s">
        <v>189</v>
      </c>
      <c r="N69" s="277" t="s">
        <v>189</v>
      </c>
      <c r="O69" s="277" t="s">
        <v>189</v>
      </c>
      <c r="P69" s="277" t="s">
        <v>189</v>
      </c>
      <c r="Q69" s="277" t="s">
        <v>189</v>
      </c>
      <c r="R69" s="277" t="s">
        <v>189</v>
      </c>
      <c r="S69" s="277" t="s">
        <v>189</v>
      </c>
      <c r="T69" s="277" t="s">
        <v>189</v>
      </c>
      <c r="U69" s="277" t="s">
        <v>189</v>
      </c>
      <c r="V69" s="277" t="s">
        <v>189</v>
      </c>
      <c r="W69" s="277" t="s">
        <v>189</v>
      </c>
      <c r="X69" s="277" t="s">
        <v>189</v>
      </c>
      <c r="Y69" s="277" t="s">
        <v>189</v>
      </c>
      <c r="Z69" s="277" t="s">
        <v>189</v>
      </c>
      <c r="AA69" s="277" t="s">
        <v>189</v>
      </c>
      <c r="AB69" s="277" t="s">
        <v>189</v>
      </c>
      <c r="AC69" s="277" t="s">
        <v>189</v>
      </c>
      <c r="AD69" s="277" t="s">
        <v>189</v>
      </c>
      <c r="AE69" s="277" t="s">
        <v>189</v>
      </c>
      <c r="AF69" s="277" t="s">
        <v>189</v>
      </c>
      <c r="AG69" s="277"/>
      <c r="AH69" s="277"/>
      <c r="AI69" s="277"/>
      <c r="AJ69" s="277"/>
      <c r="AK69" s="277"/>
      <c r="AL69" s="277"/>
      <c r="AM69" s="277"/>
      <c r="AN69" s="277"/>
      <c r="AO69" s="277"/>
      <c r="AP69" s="277"/>
      <c r="AQ69" s="241">
        <v>0</v>
      </c>
      <c r="AR69" s="241" t="s">
        <v>2332</v>
      </c>
    </row>
    <row r="70" spans="1:44" x14ac:dyDescent="0.2">
      <c r="A70" s="279">
        <v>110228</v>
      </c>
      <c r="B70" t="s">
        <v>428</v>
      </c>
      <c r="C70" s="277" t="s">
        <v>189</v>
      </c>
      <c r="D70" s="277" t="s">
        <v>189</v>
      </c>
      <c r="E70" s="277" t="s">
        <v>189</v>
      </c>
      <c r="F70" s="277" t="s">
        <v>189</v>
      </c>
      <c r="G70" s="277" t="s">
        <v>189</v>
      </c>
      <c r="H70" s="277" t="s">
        <v>189</v>
      </c>
      <c r="I70" s="277" t="s">
        <v>189</v>
      </c>
      <c r="J70" s="277" t="s">
        <v>189</v>
      </c>
      <c r="K70" s="277" t="s">
        <v>189</v>
      </c>
      <c r="L70" s="277" t="s">
        <v>189</v>
      </c>
      <c r="M70" s="277" t="s">
        <v>189</v>
      </c>
      <c r="N70" s="277" t="s">
        <v>189</v>
      </c>
      <c r="O70" s="277" t="s">
        <v>189</v>
      </c>
      <c r="P70" s="277" t="s">
        <v>189</v>
      </c>
      <c r="Q70" s="277" t="s">
        <v>189</v>
      </c>
      <c r="R70" s="277" t="s">
        <v>189</v>
      </c>
      <c r="S70" s="277" t="s">
        <v>189</v>
      </c>
      <c r="T70" s="277" t="s">
        <v>189</v>
      </c>
      <c r="U70" s="277" t="s">
        <v>189</v>
      </c>
      <c r="V70" s="277" t="s">
        <v>189</v>
      </c>
      <c r="W70" s="277" t="s">
        <v>189</v>
      </c>
      <c r="X70" s="277" t="s">
        <v>189</v>
      </c>
      <c r="Y70" s="277" t="s">
        <v>189</v>
      </c>
      <c r="Z70" s="277" t="s">
        <v>189</v>
      </c>
      <c r="AA70" s="277" t="s">
        <v>189</v>
      </c>
      <c r="AB70" s="277" t="s">
        <v>189</v>
      </c>
      <c r="AC70" s="277" t="s">
        <v>189</v>
      </c>
      <c r="AD70" s="277" t="s">
        <v>189</v>
      </c>
      <c r="AE70" s="277" t="s">
        <v>189</v>
      </c>
      <c r="AF70" s="277" t="s">
        <v>189</v>
      </c>
      <c r="AG70" s="277"/>
      <c r="AH70" s="277"/>
      <c r="AI70" s="277"/>
      <c r="AJ70" s="277"/>
      <c r="AK70" s="277"/>
      <c r="AL70" s="277"/>
      <c r="AM70" s="277"/>
      <c r="AN70" s="277"/>
      <c r="AO70" s="277"/>
      <c r="AP70" s="277"/>
      <c r="AQ70" s="241">
        <v>0</v>
      </c>
      <c r="AR70" s="241" t="s">
        <v>2332</v>
      </c>
    </row>
    <row r="71" spans="1:44" ht="18" x14ac:dyDescent="0.2">
      <c r="A71" s="278">
        <v>110265</v>
      </c>
      <c r="B71" t="s">
        <v>428</v>
      </c>
      <c r="C71" t="s">
        <v>652</v>
      </c>
      <c r="D71" t="s">
        <v>652</v>
      </c>
      <c r="E71" t="s">
        <v>652</v>
      </c>
      <c r="F71" t="s">
        <v>652</v>
      </c>
      <c r="G71" t="s">
        <v>652</v>
      </c>
      <c r="H71" t="s">
        <v>652</v>
      </c>
      <c r="I71" t="s">
        <v>652</v>
      </c>
      <c r="J71" t="s">
        <v>652</v>
      </c>
      <c r="K71" t="s">
        <v>652</v>
      </c>
      <c r="L71" t="s">
        <v>652</v>
      </c>
      <c r="M71" t="s">
        <v>652</v>
      </c>
      <c r="N71" t="s">
        <v>652</v>
      </c>
      <c r="O71" t="s">
        <v>652</v>
      </c>
      <c r="P71" t="s">
        <v>652</v>
      </c>
      <c r="Q71" t="s">
        <v>652</v>
      </c>
      <c r="R71" t="s">
        <v>652</v>
      </c>
      <c r="S71" t="s">
        <v>652</v>
      </c>
      <c r="T71" t="s">
        <v>652</v>
      </c>
      <c r="U71" t="s">
        <v>652</v>
      </c>
      <c r="V71" t="s">
        <v>652</v>
      </c>
      <c r="W71" t="s">
        <v>652</v>
      </c>
      <c r="X71" t="s">
        <v>652</v>
      </c>
      <c r="Y71" t="s">
        <v>652</v>
      </c>
      <c r="Z71" t="s">
        <v>652</v>
      </c>
      <c r="AA71" t="s">
        <v>652</v>
      </c>
      <c r="AB71" t="s">
        <v>652</v>
      </c>
      <c r="AC71" t="s">
        <v>652</v>
      </c>
      <c r="AD71" t="s">
        <v>652</v>
      </c>
      <c r="AE71" t="s">
        <v>652</v>
      </c>
      <c r="AF71" t="s">
        <v>652</v>
      </c>
      <c r="AG71"/>
      <c r="AH71"/>
      <c r="AI71"/>
      <c r="AJ71"/>
      <c r="AK71"/>
      <c r="AL71"/>
      <c r="AM71"/>
      <c r="AN71"/>
      <c r="AO71"/>
      <c r="AP71"/>
      <c r="AQ71" s="241">
        <v>0</v>
      </c>
      <c r="AR71" s="241">
        <v>0</v>
      </c>
    </row>
    <row r="72" spans="1:44" ht="18" x14ac:dyDescent="0.2">
      <c r="A72" s="278">
        <v>110315</v>
      </c>
      <c r="B72" t="s">
        <v>428</v>
      </c>
      <c r="C72" t="s">
        <v>652</v>
      </c>
      <c r="D72" t="s">
        <v>652</v>
      </c>
      <c r="E72" t="s">
        <v>652</v>
      </c>
      <c r="F72" t="s">
        <v>652</v>
      </c>
      <c r="G72" t="s">
        <v>652</v>
      </c>
      <c r="H72" t="s">
        <v>652</v>
      </c>
      <c r="I72" t="s">
        <v>652</v>
      </c>
      <c r="J72" t="s">
        <v>652</v>
      </c>
      <c r="K72" t="s">
        <v>652</v>
      </c>
      <c r="L72" t="s">
        <v>652</v>
      </c>
      <c r="M72" t="s">
        <v>652</v>
      </c>
      <c r="N72" t="s">
        <v>652</v>
      </c>
      <c r="O72" t="s">
        <v>652</v>
      </c>
      <c r="P72" t="s">
        <v>652</v>
      </c>
      <c r="Q72" t="s">
        <v>652</v>
      </c>
      <c r="R72" t="s">
        <v>652</v>
      </c>
      <c r="S72" t="s">
        <v>652</v>
      </c>
      <c r="T72" t="s">
        <v>652</v>
      </c>
      <c r="U72" t="s">
        <v>652</v>
      </c>
      <c r="V72" t="s">
        <v>652</v>
      </c>
      <c r="W72" t="s">
        <v>652</v>
      </c>
      <c r="X72" t="s">
        <v>652</v>
      </c>
      <c r="Y72" t="s">
        <v>652</v>
      </c>
      <c r="Z72" t="s">
        <v>652</v>
      </c>
      <c r="AA72" t="s">
        <v>652</v>
      </c>
      <c r="AB72" t="s">
        <v>652</v>
      </c>
      <c r="AC72" t="s">
        <v>652</v>
      </c>
      <c r="AD72" t="s">
        <v>652</v>
      </c>
      <c r="AE72" t="s">
        <v>652</v>
      </c>
      <c r="AF72" t="s">
        <v>652</v>
      </c>
      <c r="AG72"/>
      <c r="AH72"/>
      <c r="AI72"/>
      <c r="AJ72"/>
      <c r="AK72"/>
      <c r="AL72"/>
      <c r="AM72"/>
      <c r="AN72"/>
      <c r="AO72"/>
      <c r="AP72"/>
      <c r="AQ72" s="241">
        <v>0</v>
      </c>
      <c r="AR72" s="241">
        <v>0</v>
      </c>
    </row>
    <row r="73" spans="1:44" ht="18" x14ac:dyDescent="0.2">
      <c r="A73" s="278">
        <v>110360</v>
      </c>
      <c r="B73" t="s">
        <v>428</v>
      </c>
      <c r="C73" t="s">
        <v>652</v>
      </c>
      <c r="D73" t="s">
        <v>652</v>
      </c>
      <c r="E73" t="s">
        <v>652</v>
      </c>
      <c r="F73" t="s">
        <v>652</v>
      </c>
      <c r="G73" t="s">
        <v>652</v>
      </c>
      <c r="H73" t="s">
        <v>652</v>
      </c>
      <c r="I73" t="s">
        <v>652</v>
      </c>
      <c r="J73" t="s">
        <v>652</v>
      </c>
      <c r="K73" t="s">
        <v>652</v>
      </c>
      <c r="L73" t="s">
        <v>652</v>
      </c>
      <c r="M73" t="s">
        <v>652</v>
      </c>
      <c r="N73" t="s">
        <v>652</v>
      </c>
      <c r="O73" t="s">
        <v>652</v>
      </c>
      <c r="P73" t="s">
        <v>652</v>
      </c>
      <c r="Q73" t="s">
        <v>652</v>
      </c>
      <c r="R73" t="s">
        <v>652</v>
      </c>
      <c r="S73" t="s">
        <v>652</v>
      </c>
      <c r="T73" t="s">
        <v>652</v>
      </c>
      <c r="U73" t="s">
        <v>652</v>
      </c>
      <c r="V73" t="s">
        <v>652</v>
      </c>
      <c r="W73" t="s">
        <v>652</v>
      </c>
      <c r="X73" t="s">
        <v>652</v>
      </c>
      <c r="Y73" t="s">
        <v>652</v>
      </c>
      <c r="Z73" t="s">
        <v>652</v>
      </c>
      <c r="AA73" t="s">
        <v>652</v>
      </c>
      <c r="AB73" t="s">
        <v>652</v>
      </c>
      <c r="AC73" t="s">
        <v>652</v>
      </c>
      <c r="AD73" t="s">
        <v>652</v>
      </c>
      <c r="AE73" t="s">
        <v>652</v>
      </c>
      <c r="AF73" t="s">
        <v>652</v>
      </c>
      <c r="AG73"/>
      <c r="AH73"/>
      <c r="AI73"/>
      <c r="AJ73"/>
      <c r="AK73"/>
      <c r="AL73"/>
      <c r="AM73"/>
      <c r="AN73"/>
      <c r="AO73"/>
      <c r="AP73"/>
      <c r="AQ73" s="241">
        <v>0</v>
      </c>
      <c r="AR73" s="241">
        <v>0</v>
      </c>
    </row>
    <row r="74" spans="1:44" x14ac:dyDescent="0.2">
      <c r="A74">
        <v>110486</v>
      </c>
      <c r="B74" t="s">
        <v>428</v>
      </c>
      <c r="C74" t="s">
        <v>652</v>
      </c>
      <c r="D74" t="s">
        <v>652</v>
      </c>
      <c r="E74" t="s">
        <v>652</v>
      </c>
      <c r="F74" t="s">
        <v>652</v>
      </c>
      <c r="G74" t="s">
        <v>652</v>
      </c>
      <c r="H74" t="s">
        <v>652</v>
      </c>
      <c r="I74" t="s">
        <v>652</v>
      </c>
      <c r="J74" t="s">
        <v>652</v>
      </c>
      <c r="K74" t="s">
        <v>652</v>
      </c>
      <c r="L74" t="s">
        <v>652</v>
      </c>
      <c r="M74" t="s">
        <v>652</v>
      </c>
      <c r="N74" t="s">
        <v>652</v>
      </c>
      <c r="O74" t="s">
        <v>652</v>
      </c>
      <c r="P74" t="s">
        <v>652</v>
      </c>
      <c r="Q74" t="s">
        <v>652</v>
      </c>
      <c r="R74" t="s">
        <v>652</v>
      </c>
      <c r="S74" t="s">
        <v>652</v>
      </c>
      <c r="T74" t="s">
        <v>652</v>
      </c>
      <c r="U74" t="s">
        <v>652</v>
      </c>
      <c r="V74" t="s">
        <v>652</v>
      </c>
      <c r="W74" t="s">
        <v>652</v>
      </c>
      <c r="X74" t="s">
        <v>652</v>
      </c>
      <c r="Y74" t="s">
        <v>652</v>
      </c>
      <c r="Z74" t="s">
        <v>652</v>
      </c>
      <c r="AA74" t="s">
        <v>652</v>
      </c>
      <c r="AB74" t="s">
        <v>652</v>
      </c>
      <c r="AC74" t="s">
        <v>652</v>
      </c>
      <c r="AD74" t="s">
        <v>652</v>
      </c>
      <c r="AE74" t="s">
        <v>652</v>
      </c>
      <c r="AF74" t="s">
        <v>652</v>
      </c>
      <c r="AG74"/>
      <c r="AH74"/>
      <c r="AI74"/>
      <c r="AJ74"/>
      <c r="AK74"/>
      <c r="AL74"/>
      <c r="AM74"/>
      <c r="AN74"/>
      <c r="AO74"/>
      <c r="AP74"/>
      <c r="AQ74" s="241">
        <v>0</v>
      </c>
      <c r="AR74" s="241">
        <v>0</v>
      </c>
    </row>
    <row r="75" spans="1:44" ht="18" x14ac:dyDescent="0.2">
      <c r="A75" s="278">
        <v>110537</v>
      </c>
      <c r="B75" t="s">
        <v>428</v>
      </c>
      <c r="C75" t="s">
        <v>652</v>
      </c>
      <c r="D75" t="s">
        <v>652</v>
      </c>
      <c r="E75" t="s">
        <v>652</v>
      </c>
      <c r="F75" t="s">
        <v>652</v>
      </c>
      <c r="G75" t="s">
        <v>652</v>
      </c>
      <c r="H75" t="s">
        <v>652</v>
      </c>
      <c r="I75" t="s">
        <v>652</v>
      </c>
      <c r="J75" t="s">
        <v>652</v>
      </c>
      <c r="K75" t="s">
        <v>652</v>
      </c>
      <c r="L75" t="s">
        <v>652</v>
      </c>
      <c r="M75" t="s">
        <v>652</v>
      </c>
      <c r="N75" t="s">
        <v>652</v>
      </c>
      <c r="O75" t="s">
        <v>652</v>
      </c>
      <c r="P75" t="s">
        <v>652</v>
      </c>
      <c r="Q75" t="s">
        <v>652</v>
      </c>
      <c r="R75" t="s">
        <v>652</v>
      </c>
      <c r="S75" t="s">
        <v>652</v>
      </c>
      <c r="T75" t="s">
        <v>652</v>
      </c>
      <c r="U75" t="s">
        <v>652</v>
      </c>
      <c r="V75" t="s">
        <v>652</v>
      </c>
      <c r="W75" t="s">
        <v>652</v>
      </c>
      <c r="X75" t="s">
        <v>652</v>
      </c>
      <c r="Y75" t="s">
        <v>652</v>
      </c>
      <c r="Z75" t="s">
        <v>652</v>
      </c>
      <c r="AA75" t="s">
        <v>652</v>
      </c>
      <c r="AB75" t="s">
        <v>652</v>
      </c>
      <c r="AC75" t="s">
        <v>652</v>
      </c>
      <c r="AD75" t="s">
        <v>652</v>
      </c>
      <c r="AE75" t="s">
        <v>652</v>
      </c>
      <c r="AF75" t="s">
        <v>652</v>
      </c>
      <c r="AG75"/>
      <c r="AH75"/>
      <c r="AI75"/>
      <c r="AJ75"/>
      <c r="AK75"/>
      <c r="AL75"/>
      <c r="AM75"/>
      <c r="AN75"/>
      <c r="AO75"/>
      <c r="AP75"/>
      <c r="AQ75" s="241">
        <v>0</v>
      </c>
      <c r="AR75" s="241">
        <v>0</v>
      </c>
    </row>
    <row r="76" spans="1:44" ht="18" x14ac:dyDescent="0.2">
      <c r="A76" s="278">
        <v>110617</v>
      </c>
      <c r="B76" t="s">
        <v>428</v>
      </c>
      <c r="C76" t="s">
        <v>652</v>
      </c>
      <c r="D76" t="s">
        <v>652</v>
      </c>
      <c r="E76" t="s">
        <v>652</v>
      </c>
      <c r="F76" t="s">
        <v>652</v>
      </c>
      <c r="G76" t="s">
        <v>652</v>
      </c>
      <c r="H76" t="s">
        <v>652</v>
      </c>
      <c r="I76" t="s">
        <v>652</v>
      </c>
      <c r="J76" t="s">
        <v>652</v>
      </c>
      <c r="K76" t="s">
        <v>652</v>
      </c>
      <c r="L76" t="s">
        <v>652</v>
      </c>
      <c r="M76" t="s">
        <v>652</v>
      </c>
      <c r="N76" t="s">
        <v>652</v>
      </c>
      <c r="O76" t="s">
        <v>652</v>
      </c>
      <c r="P76" t="s">
        <v>652</v>
      </c>
      <c r="Q76" t="s">
        <v>652</v>
      </c>
      <c r="R76" t="s">
        <v>652</v>
      </c>
      <c r="S76" t="s">
        <v>652</v>
      </c>
      <c r="T76" t="s">
        <v>652</v>
      </c>
      <c r="U76" t="s">
        <v>652</v>
      </c>
      <c r="V76" t="s">
        <v>652</v>
      </c>
      <c r="W76" t="s">
        <v>652</v>
      </c>
      <c r="X76" t="s">
        <v>652</v>
      </c>
      <c r="Y76" t="s">
        <v>652</v>
      </c>
      <c r="Z76" t="s">
        <v>652</v>
      </c>
      <c r="AA76" t="s">
        <v>652</v>
      </c>
      <c r="AB76" t="s">
        <v>652</v>
      </c>
      <c r="AC76" t="s">
        <v>652</v>
      </c>
      <c r="AD76" t="s">
        <v>652</v>
      </c>
      <c r="AE76" t="s">
        <v>652</v>
      </c>
      <c r="AF76" t="s">
        <v>652</v>
      </c>
      <c r="AG76"/>
      <c r="AH76"/>
      <c r="AI76"/>
      <c r="AJ76"/>
      <c r="AK76"/>
      <c r="AL76"/>
      <c r="AM76"/>
      <c r="AN76"/>
      <c r="AO76"/>
      <c r="AP76"/>
      <c r="AQ76" s="241">
        <v>0</v>
      </c>
      <c r="AR76" s="241">
        <v>0</v>
      </c>
    </row>
    <row r="77" spans="1:44" ht="18" x14ac:dyDescent="0.2">
      <c r="A77" s="278">
        <v>110659</v>
      </c>
      <c r="B77" t="s">
        <v>428</v>
      </c>
      <c r="C77" t="s">
        <v>652</v>
      </c>
      <c r="D77" t="s">
        <v>652</v>
      </c>
      <c r="E77" t="s">
        <v>652</v>
      </c>
      <c r="F77" t="s">
        <v>652</v>
      </c>
      <c r="G77" t="s">
        <v>652</v>
      </c>
      <c r="H77" t="s">
        <v>652</v>
      </c>
      <c r="I77" t="s">
        <v>652</v>
      </c>
      <c r="J77" t="s">
        <v>652</v>
      </c>
      <c r="K77" t="s">
        <v>652</v>
      </c>
      <c r="L77" t="s">
        <v>652</v>
      </c>
      <c r="M77" t="s">
        <v>652</v>
      </c>
      <c r="N77" t="s">
        <v>652</v>
      </c>
      <c r="O77" t="s">
        <v>652</v>
      </c>
      <c r="P77" t="s">
        <v>652</v>
      </c>
      <c r="Q77" t="s">
        <v>652</v>
      </c>
      <c r="R77" t="s">
        <v>652</v>
      </c>
      <c r="S77" t="s">
        <v>652</v>
      </c>
      <c r="T77" t="s">
        <v>652</v>
      </c>
      <c r="U77" t="s">
        <v>652</v>
      </c>
      <c r="V77" t="s">
        <v>652</v>
      </c>
      <c r="W77" t="s">
        <v>652</v>
      </c>
      <c r="X77" t="s">
        <v>652</v>
      </c>
      <c r="Y77" t="s">
        <v>652</v>
      </c>
      <c r="Z77" t="s">
        <v>652</v>
      </c>
      <c r="AA77" t="s">
        <v>652</v>
      </c>
      <c r="AB77" t="s">
        <v>652</v>
      </c>
      <c r="AC77" t="s">
        <v>652</v>
      </c>
      <c r="AD77" t="s">
        <v>652</v>
      </c>
      <c r="AE77" t="s">
        <v>652</v>
      </c>
      <c r="AF77" t="s">
        <v>652</v>
      </c>
      <c r="AG77"/>
      <c r="AH77"/>
      <c r="AI77"/>
      <c r="AJ77"/>
      <c r="AK77"/>
      <c r="AL77"/>
      <c r="AM77"/>
      <c r="AN77"/>
      <c r="AO77"/>
      <c r="AP77"/>
      <c r="AQ77" s="241">
        <v>0</v>
      </c>
      <c r="AR77" s="241">
        <v>0</v>
      </c>
    </row>
    <row r="78" spans="1:44" ht="18" x14ac:dyDescent="0.2">
      <c r="A78" s="278">
        <v>110833</v>
      </c>
      <c r="B78" t="s">
        <v>428</v>
      </c>
      <c r="C78" t="s">
        <v>652</v>
      </c>
      <c r="D78" t="s">
        <v>652</v>
      </c>
      <c r="E78" t="s">
        <v>652</v>
      </c>
      <c r="F78" t="s">
        <v>652</v>
      </c>
      <c r="G78" t="s">
        <v>652</v>
      </c>
      <c r="H78" t="s">
        <v>652</v>
      </c>
      <c r="I78" t="s">
        <v>652</v>
      </c>
      <c r="J78" t="s">
        <v>652</v>
      </c>
      <c r="K78" t="s">
        <v>652</v>
      </c>
      <c r="L78" t="s">
        <v>652</v>
      </c>
      <c r="M78" t="s">
        <v>652</v>
      </c>
      <c r="N78" t="s">
        <v>652</v>
      </c>
      <c r="O78" t="s">
        <v>652</v>
      </c>
      <c r="P78" t="s">
        <v>652</v>
      </c>
      <c r="Q78" t="s">
        <v>652</v>
      </c>
      <c r="R78" t="s">
        <v>652</v>
      </c>
      <c r="S78" t="s">
        <v>652</v>
      </c>
      <c r="T78" t="s">
        <v>652</v>
      </c>
      <c r="U78" t="s">
        <v>652</v>
      </c>
      <c r="V78" t="s">
        <v>652</v>
      </c>
      <c r="W78" t="s">
        <v>652</v>
      </c>
      <c r="X78" t="s">
        <v>652</v>
      </c>
      <c r="Y78" t="s">
        <v>652</v>
      </c>
      <c r="Z78" t="s">
        <v>652</v>
      </c>
      <c r="AA78" t="s">
        <v>652</v>
      </c>
      <c r="AB78" t="s">
        <v>652</v>
      </c>
      <c r="AC78" t="s">
        <v>652</v>
      </c>
      <c r="AD78" t="s">
        <v>652</v>
      </c>
      <c r="AE78" t="s">
        <v>652</v>
      </c>
      <c r="AF78" t="s">
        <v>652</v>
      </c>
      <c r="AG78"/>
      <c r="AH78"/>
      <c r="AI78"/>
      <c r="AJ78"/>
      <c r="AK78"/>
      <c r="AL78"/>
      <c r="AM78"/>
      <c r="AN78"/>
      <c r="AO78"/>
      <c r="AP78"/>
      <c r="AQ78" s="241">
        <v>0</v>
      </c>
      <c r="AR78" s="241">
        <v>0</v>
      </c>
    </row>
    <row r="79" spans="1:44" ht="18" x14ac:dyDescent="0.2">
      <c r="A79" s="278">
        <v>110901</v>
      </c>
      <c r="B79" t="s">
        <v>428</v>
      </c>
      <c r="C79" t="s">
        <v>652</v>
      </c>
      <c r="D79" t="s">
        <v>652</v>
      </c>
      <c r="E79" t="s">
        <v>652</v>
      </c>
      <c r="F79" t="s">
        <v>652</v>
      </c>
      <c r="G79" t="s">
        <v>652</v>
      </c>
      <c r="H79" t="s">
        <v>652</v>
      </c>
      <c r="I79" t="s">
        <v>652</v>
      </c>
      <c r="J79" t="s">
        <v>652</v>
      </c>
      <c r="K79" t="s">
        <v>652</v>
      </c>
      <c r="L79" t="s">
        <v>652</v>
      </c>
      <c r="M79" t="s">
        <v>652</v>
      </c>
      <c r="N79" t="s">
        <v>652</v>
      </c>
      <c r="O79" t="s">
        <v>652</v>
      </c>
      <c r="P79" t="s">
        <v>652</v>
      </c>
      <c r="Q79" t="s">
        <v>652</v>
      </c>
      <c r="R79" t="s">
        <v>652</v>
      </c>
      <c r="S79" t="s">
        <v>652</v>
      </c>
      <c r="T79" t="s">
        <v>652</v>
      </c>
      <c r="U79" t="s">
        <v>652</v>
      </c>
      <c r="V79" t="s">
        <v>652</v>
      </c>
      <c r="W79" t="s">
        <v>652</v>
      </c>
      <c r="X79" t="s">
        <v>652</v>
      </c>
      <c r="Y79" t="s">
        <v>652</v>
      </c>
      <c r="Z79" t="s">
        <v>652</v>
      </c>
      <c r="AA79" t="s">
        <v>652</v>
      </c>
      <c r="AB79" t="s">
        <v>652</v>
      </c>
      <c r="AC79" t="s">
        <v>652</v>
      </c>
      <c r="AD79" t="s">
        <v>652</v>
      </c>
      <c r="AE79" t="s">
        <v>652</v>
      </c>
      <c r="AF79" t="s">
        <v>652</v>
      </c>
      <c r="AG79"/>
      <c r="AH79"/>
      <c r="AI79"/>
      <c r="AJ79"/>
      <c r="AK79"/>
      <c r="AL79"/>
      <c r="AM79"/>
      <c r="AN79"/>
      <c r="AO79"/>
      <c r="AP79"/>
      <c r="AQ79" s="241">
        <v>0</v>
      </c>
      <c r="AR79" s="241">
        <v>0</v>
      </c>
    </row>
    <row r="80" spans="1:44" x14ac:dyDescent="0.2">
      <c r="A80">
        <v>110935</v>
      </c>
      <c r="B80" t="s">
        <v>428</v>
      </c>
      <c r="C80" t="s">
        <v>190</v>
      </c>
      <c r="D80" t="s">
        <v>190</v>
      </c>
      <c r="E80" t="s">
        <v>190</v>
      </c>
      <c r="F80" t="s">
        <v>190</v>
      </c>
      <c r="G80" t="s">
        <v>190</v>
      </c>
      <c r="H80" t="s">
        <v>190</v>
      </c>
      <c r="I80" t="s">
        <v>190</v>
      </c>
      <c r="J80" t="s">
        <v>190</v>
      </c>
      <c r="K80" t="s">
        <v>190</v>
      </c>
      <c r="L80" t="s">
        <v>190</v>
      </c>
      <c r="M80" t="s">
        <v>190</v>
      </c>
      <c r="N80" t="s">
        <v>190</v>
      </c>
      <c r="O80" t="s">
        <v>190</v>
      </c>
      <c r="P80" t="s">
        <v>190</v>
      </c>
      <c r="Q80" t="s">
        <v>190</v>
      </c>
      <c r="R80" t="s">
        <v>189</v>
      </c>
      <c r="S80" t="s">
        <v>188</v>
      </c>
      <c r="T80" t="s">
        <v>188</v>
      </c>
      <c r="U80" t="s">
        <v>190</v>
      </c>
      <c r="V80" t="s">
        <v>188</v>
      </c>
      <c r="W80" t="s">
        <v>190</v>
      </c>
      <c r="X80" t="s">
        <v>190</v>
      </c>
      <c r="Y80" t="s">
        <v>188</v>
      </c>
      <c r="Z80" t="s">
        <v>190</v>
      </c>
      <c r="AA80" t="s">
        <v>188</v>
      </c>
      <c r="AB80" t="s">
        <v>188</v>
      </c>
      <c r="AC80" t="s">
        <v>190</v>
      </c>
      <c r="AD80" t="s">
        <v>188</v>
      </c>
      <c r="AE80" t="s">
        <v>190</v>
      </c>
      <c r="AF80" t="s">
        <v>188</v>
      </c>
      <c r="AG80"/>
      <c r="AH80"/>
      <c r="AI80"/>
      <c r="AJ80"/>
      <c r="AK80"/>
      <c r="AL80"/>
      <c r="AM80"/>
      <c r="AN80"/>
      <c r="AO80"/>
      <c r="AP80"/>
      <c r="AQ80" s="241">
        <v>0</v>
      </c>
      <c r="AR80" s="241">
        <v>0</v>
      </c>
    </row>
    <row r="81" spans="1:44" ht="18" x14ac:dyDescent="0.2">
      <c r="A81" s="278">
        <v>111098</v>
      </c>
      <c r="B81" t="s">
        <v>428</v>
      </c>
      <c r="C81" t="s">
        <v>652</v>
      </c>
      <c r="D81" t="s">
        <v>652</v>
      </c>
      <c r="E81" t="s">
        <v>652</v>
      </c>
      <c r="F81" t="s">
        <v>652</v>
      </c>
      <c r="G81" t="s">
        <v>652</v>
      </c>
      <c r="H81" t="s">
        <v>652</v>
      </c>
      <c r="I81" t="s">
        <v>652</v>
      </c>
      <c r="J81" t="s">
        <v>652</v>
      </c>
      <c r="K81" t="s">
        <v>652</v>
      </c>
      <c r="L81" t="s">
        <v>652</v>
      </c>
      <c r="M81" t="s">
        <v>652</v>
      </c>
      <c r="N81" t="s">
        <v>652</v>
      </c>
      <c r="O81" t="s">
        <v>652</v>
      </c>
      <c r="P81" t="s">
        <v>652</v>
      </c>
      <c r="Q81" t="s">
        <v>652</v>
      </c>
      <c r="R81" t="s">
        <v>652</v>
      </c>
      <c r="S81" t="s">
        <v>652</v>
      </c>
      <c r="T81" t="s">
        <v>652</v>
      </c>
      <c r="U81" t="s">
        <v>652</v>
      </c>
      <c r="V81" t="s">
        <v>652</v>
      </c>
      <c r="W81" t="s">
        <v>652</v>
      </c>
      <c r="X81" t="s">
        <v>652</v>
      </c>
      <c r="Y81" t="s">
        <v>652</v>
      </c>
      <c r="Z81" t="s">
        <v>652</v>
      </c>
      <c r="AA81" t="s">
        <v>652</v>
      </c>
      <c r="AB81" t="s">
        <v>652</v>
      </c>
      <c r="AC81" t="s">
        <v>652</v>
      </c>
      <c r="AD81" t="s">
        <v>652</v>
      </c>
      <c r="AE81" t="s">
        <v>652</v>
      </c>
      <c r="AF81" t="s">
        <v>652</v>
      </c>
      <c r="AG81"/>
      <c r="AH81"/>
      <c r="AI81"/>
      <c r="AJ81"/>
      <c r="AK81"/>
      <c r="AL81"/>
      <c r="AM81"/>
      <c r="AN81"/>
      <c r="AO81"/>
      <c r="AP81"/>
      <c r="AQ81" s="241">
        <v>0</v>
      </c>
      <c r="AR81" s="241">
        <v>0</v>
      </c>
    </row>
    <row r="82" spans="1:44" ht="18" x14ac:dyDescent="0.2">
      <c r="A82" s="278">
        <v>111325</v>
      </c>
      <c r="B82" t="s">
        <v>428</v>
      </c>
      <c r="C82" t="s">
        <v>652</v>
      </c>
      <c r="D82" t="s">
        <v>652</v>
      </c>
      <c r="E82" t="s">
        <v>652</v>
      </c>
      <c r="F82" t="s">
        <v>652</v>
      </c>
      <c r="G82" t="s">
        <v>652</v>
      </c>
      <c r="H82" t="s">
        <v>652</v>
      </c>
      <c r="I82" t="s">
        <v>652</v>
      </c>
      <c r="J82" t="s">
        <v>652</v>
      </c>
      <c r="K82" t="s">
        <v>652</v>
      </c>
      <c r="L82" t="s">
        <v>652</v>
      </c>
      <c r="M82" t="s">
        <v>652</v>
      </c>
      <c r="N82" t="s">
        <v>652</v>
      </c>
      <c r="O82" t="s">
        <v>652</v>
      </c>
      <c r="P82" t="s">
        <v>652</v>
      </c>
      <c r="Q82" t="s">
        <v>652</v>
      </c>
      <c r="R82" t="s">
        <v>652</v>
      </c>
      <c r="S82" t="s">
        <v>652</v>
      </c>
      <c r="T82" t="s">
        <v>652</v>
      </c>
      <c r="U82" t="s">
        <v>652</v>
      </c>
      <c r="V82" t="s">
        <v>652</v>
      </c>
      <c r="W82" t="s">
        <v>652</v>
      </c>
      <c r="X82" t="s">
        <v>652</v>
      </c>
      <c r="Y82" t="s">
        <v>652</v>
      </c>
      <c r="Z82" t="s">
        <v>652</v>
      </c>
      <c r="AA82" t="s">
        <v>652</v>
      </c>
      <c r="AB82" t="s">
        <v>652</v>
      </c>
      <c r="AC82" t="s">
        <v>652</v>
      </c>
      <c r="AD82" t="s">
        <v>652</v>
      </c>
      <c r="AE82" t="s">
        <v>652</v>
      </c>
      <c r="AF82" t="s">
        <v>652</v>
      </c>
      <c r="AG82"/>
      <c r="AH82"/>
      <c r="AI82"/>
      <c r="AJ82"/>
      <c r="AK82"/>
      <c r="AL82"/>
      <c r="AM82"/>
      <c r="AN82"/>
      <c r="AO82"/>
      <c r="AP82"/>
      <c r="AQ82" s="241">
        <v>0</v>
      </c>
      <c r="AR82" s="241">
        <v>0</v>
      </c>
    </row>
    <row r="83" spans="1:44" ht="18" x14ac:dyDescent="0.2">
      <c r="A83" s="278">
        <v>111328</v>
      </c>
      <c r="B83" t="s">
        <v>428</v>
      </c>
      <c r="C83" t="s">
        <v>652</v>
      </c>
      <c r="D83" t="s">
        <v>652</v>
      </c>
      <c r="E83" t="s">
        <v>652</v>
      </c>
      <c r="F83" t="s">
        <v>652</v>
      </c>
      <c r="G83" t="s">
        <v>652</v>
      </c>
      <c r="H83" t="s">
        <v>652</v>
      </c>
      <c r="I83" t="s">
        <v>652</v>
      </c>
      <c r="J83" t="s">
        <v>652</v>
      </c>
      <c r="K83" t="s">
        <v>652</v>
      </c>
      <c r="L83" t="s">
        <v>652</v>
      </c>
      <c r="M83" t="s">
        <v>652</v>
      </c>
      <c r="N83" t="s">
        <v>652</v>
      </c>
      <c r="O83" t="s">
        <v>652</v>
      </c>
      <c r="P83" t="s">
        <v>652</v>
      </c>
      <c r="Q83" t="s">
        <v>652</v>
      </c>
      <c r="R83" t="s">
        <v>652</v>
      </c>
      <c r="S83" t="s">
        <v>652</v>
      </c>
      <c r="T83" t="s">
        <v>652</v>
      </c>
      <c r="U83" t="s">
        <v>652</v>
      </c>
      <c r="V83" t="s">
        <v>652</v>
      </c>
      <c r="W83" t="s">
        <v>652</v>
      </c>
      <c r="X83" t="s">
        <v>652</v>
      </c>
      <c r="Y83" t="s">
        <v>652</v>
      </c>
      <c r="Z83" t="s">
        <v>652</v>
      </c>
      <c r="AA83" t="s">
        <v>652</v>
      </c>
      <c r="AB83" t="s">
        <v>652</v>
      </c>
      <c r="AC83" t="s">
        <v>652</v>
      </c>
      <c r="AD83" t="s">
        <v>652</v>
      </c>
      <c r="AE83" t="s">
        <v>652</v>
      </c>
      <c r="AF83" t="s">
        <v>652</v>
      </c>
      <c r="AG83"/>
      <c r="AH83"/>
      <c r="AI83"/>
      <c r="AJ83"/>
      <c r="AK83"/>
      <c r="AL83"/>
      <c r="AM83"/>
      <c r="AN83"/>
      <c r="AO83"/>
      <c r="AP83"/>
      <c r="AQ83" s="241">
        <v>0</v>
      </c>
      <c r="AR83" s="241">
        <v>0</v>
      </c>
    </row>
    <row r="84" spans="1:44" ht="21.75" x14ac:dyDescent="0.5">
      <c r="A84" s="268">
        <v>111330</v>
      </c>
      <c r="B84" t="s">
        <v>428</v>
      </c>
      <c r="C84" s="241" t="s">
        <v>317</v>
      </c>
      <c r="D84" s="241" t="s">
        <v>317</v>
      </c>
      <c r="E84" s="241" t="s">
        <v>317</v>
      </c>
      <c r="F84" s="241" t="s">
        <v>317</v>
      </c>
      <c r="G84" s="241" t="s">
        <v>188</v>
      </c>
      <c r="H84" s="241" t="s">
        <v>317</v>
      </c>
      <c r="I84" s="241" t="s">
        <v>317</v>
      </c>
      <c r="J84" s="241" t="s">
        <v>317</v>
      </c>
      <c r="K84" s="241" t="s">
        <v>317</v>
      </c>
      <c r="L84" s="241" t="s">
        <v>317</v>
      </c>
      <c r="M84" s="241" t="s">
        <v>317</v>
      </c>
      <c r="N84" s="241" t="s">
        <v>317</v>
      </c>
      <c r="O84" s="241" t="s">
        <v>188</v>
      </c>
      <c r="P84" s="241" t="s">
        <v>188</v>
      </c>
      <c r="Q84" s="241" t="s">
        <v>188</v>
      </c>
      <c r="R84" s="241" t="s">
        <v>317</v>
      </c>
      <c r="S84" s="241" t="s">
        <v>317</v>
      </c>
      <c r="T84" s="241" t="s">
        <v>188</v>
      </c>
      <c r="U84" s="241" t="s">
        <v>188</v>
      </c>
      <c r="V84" s="241" t="s">
        <v>188</v>
      </c>
      <c r="W84" s="241" t="s">
        <v>317</v>
      </c>
      <c r="X84" s="241" t="s">
        <v>188</v>
      </c>
      <c r="Y84" s="241" t="s">
        <v>190</v>
      </c>
      <c r="Z84" s="241" t="s">
        <v>190</v>
      </c>
      <c r="AA84" s="241" t="s">
        <v>190</v>
      </c>
      <c r="AB84" s="241" t="s">
        <v>189</v>
      </c>
      <c r="AC84" s="241" t="s">
        <v>189</v>
      </c>
      <c r="AD84" s="241" t="s">
        <v>189</v>
      </c>
      <c r="AE84" s="241" t="s">
        <v>189</v>
      </c>
      <c r="AF84" s="241" t="s">
        <v>189</v>
      </c>
      <c r="AQ84" s="241">
        <v>0</v>
      </c>
      <c r="AR84" s="241">
        <v>0</v>
      </c>
    </row>
    <row r="85" spans="1:44" ht="18" x14ac:dyDescent="0.2">
      <c r="A85" s="278">
        <v>111439</v>
      </c>
      <c r="B85" t="s">
        <v>428</v>
      </c>
      <c r="C85" t="s">
        <v>652</v>
      </c>
      <c r="D85" t="s">
        <v>652</v>
      </c>
      <c r="E85" t="s">
        <v>652</v>
      </c>
      <c r="F85" t="s">
        <v>652</v>
      </c>
      <c r="G85" t="s">
        <v>652</v>
      </c>
      <c r="H85" t="s">
        <v>652</v>
      </c>
      <c r="I85" t="s">
        <v>652</v>
      </c>
      <c r="J85" t="s">
        <v>652</v>
      </c>
      <c r="K85" t="s">
        <v>652</v>
      </c>
      <c r="L85" t="s">
        <v>652</v>
      </c>
      <c r="M85" t="s">
        <v>652</v>
      </c>
      <c r="N85" t="s">
        <v>652</v>
      </c>
      <c r="O85" t="s">
        <v>652</v>
      </c>
      <c r="P85" t="s">
        <v>652</v>
      </c>
      <c r="Q85" t="s">
        <v>652</v>
      </c>
      <c r="R85" t="s">
        <v>652</v>
      </c>
      <c r="S85" t="s">
        <v>652</v>
      </c>
      <c r="T85" t="s">
        <v>652</v>
      </c>
      <c r="U85" t="s">
        <v>652</v>
      </c>
      <c r="V85" t="s">
        <v>652</v>
      </c>
      <c r="W85" t="s">
        <v>652</v>
      </c>
      <c r="X85" t="s">
        <v>652</v>
      </c>
      <c r="Y85" t="s">
        <v>652</v>
      </c>
      <c r="Z85" t="s">
        <v>652</v>
      </c>
      <c r="AA85" t="s">
        <v>652</v>
      </c>
      <c r="AB85" t="s">
        <v>652</v>
      </c>
      <c r="AC85" t="s">
        <v>652</v>
      </c>
      <c r="AD85" t="s">
        <v>652</v>
      </c>
      <c r="AE85" t="s">
        <v>652</v>
      </c>
      <c r="AF85" t="s">
        <v>652</v>
      </c>
      <c r="AG85"/>
      <c r="AH85"/>
      <c r="AI85"/>
      <c r="AJ85"/>
      <c r="AK85"/>
      <c r="AL85"/>
      <c r="AM85"/>
      <c r="AN85"/>
      <c r="AO85"/>
      <c r="AP85"/>
      <c r="AQ85" s="241">
        <v>0</v>
      </c>
      <c r="AR85" s="241">
        <v>0</v>
      </c>
    </row>
    <row r="86" spans="1:44" ht="18" x14ac:dyDescent="0.2">
      <c r="A86" s="278">
        <v>111595</v>
      </c>
      <c r="B86" t="s">
        <v>428</v>
      </c>
      <c r="C86" t="s">
        <v>652</v>
      </c>
      <c r="D86" t="s">
        <v>652</v>
      </c>
      <c r="E86" t="s">
        <v>652</v>
      </c>
      <c r="F86" t="s">
        <v>652</v>
      </c>
      <c r="G86" t="s">
        <v>652</v>
      </c>
      <c r="H86" t="s">
        <v>652</v>
      </c>
      <c r="I86" t="s">
        <v>652</v>
      </c>
      <c r="J86" t="s">
        <v>652</v>
      </c>
      <c r="K86" t="s">
        <v>652</v>
      </c>
      <c r="L86" t="s">
        <v>652</v>
      </c>
      <c r="M86" t="s">
        <v>652</v>
      </c>
      <c r="N86" t="s">
        <v>652</v>
      </c>
      <c r="O86" t="s">
        <v>652</v>
      </c>
      <c r="P86" t="s">
        <v>652</v>
      </c>
      <c r="Q86" t="s">
        <v>652</v>
      </c>
      <c r="R86" t="s">
        <v>652</v>
      </c>
      <c r="S86" t="s">
        <v>652</v>
      </c>
      <c r="T86" t="s">
        <v>652</v>
      </c>
      <c r="U86" t="s">
        <v>652</v>
      </c>
      <c r="V86" t="s">
        <v>652</v>
      </c>
      <c r="W86" t="s">
        <v>652</v>
      </c>
      <c r="X86" t="s">
        <v>652</v>
      </c>
      <c r="Y86" t="s">
        <v>652</v>
      </c>
      <c r="Z86" t="s">
        <v>652</v>
      </c>
      <c r="AA86" t="s">
        <v>652</v>
      </c>
      <c r="AB86" t="s">
        <v>652</v>
      </c>
      <c r="AC86" t="s">
        <v>652</v>
      </c>
      <c r="AD86" t="s">
        <v>652</v>
      </c>
      <c r="AE86" t="s">
        <v>652</v>
      </c>
      <c r="AF86" t="s">
        <v>652</v>
      </c>
      <c r="AG86"/>
      <c r="AH86"/>
      <c r="AI86"/>
      <c r="AJ86"/>
      <c r="AK86"/>
      <c r="AL86"/>
      <c r="AM86"/>
      <c r="AN86"/>
      <c r="AO86"/>
      <c r="AP86"/>
      <c r="AQ86" s="241">
        <v>0</v>
      </c>
      <c r="AR86" s="241">
        <v>0</v>
      </c>
    </row>
    <row r="87" spans="1:44" ht="18" x14ac:dyDescent="0.2">
      <c r="A87" s="278">
        <v>111617</v>
      </c>
      <c r="B87" t="s">
        <v>428</v>
      </c>
      <c r="C87" t="s">
        <v>652</v>
      </c>
      <c r="D87" t="s">
        <v>652</v>
      </c>
      <c r="E87" t="s">
        <v>652</v>
      </c>
      <c r="F87" t="s">
        <v>652</v>
      </c>
      <c r="G87" t="s">
        <v>652</v>
      </c>
      <c r="H87" t="s">
        <v>652</v>
      </c>
      <c r="I87" t="s">
        <v>652</v>
      </c>
      <c r="J87" t="s">
        <v>652</v>
      </c>
      <c r="K87" t="s">
        <v>652</v>
      </c>
      <c r="L87" t="s">
        <v>652</v>
      </c>
      <c r="M87" t="s">
        <v>652</v>
      </c>
      <c r="N87" t="s">
        <v>652</v>
      </c>
      <c r="O87" t="s">
        <v>652</v>
      </c>
      <c r="P87" t="s">
        <v>652</v>
      </c>
      <c r="Q87" t="s">
        <v>652</v>
      </c>
      <c r="R87" t="s">
        <v>652</v>
      </c>
      <c r="S87" t="s">
        <v>652</v>
      </c>
      <c r="T87" t="s">
        <v>652</v>
      </c>
      <c r="U87" t="s">
        <v>652</v>
      </c>
      <c r="V87" t="s">
        <v>652</v>
      </c>
      <c r="W87" t="s">
        <v>652</v>
      </c>
      <c r="X87" t="s">
        <v>652</v>
      </c>
      <c r="Y87" t="s">
        <v>652</v>
      </c>
      <c r="Z87" t="s">
        <v>652</v>
      </c>
      <c r="AA87" t="s">
        <v>652</v>
      </c>
      <c r="AB87" t="s">
        <v>652</v>
      </c>
      <c r="AC87" t="s">
        <v>652</v>
      </c>
      <c r="AD87" t="s">
        <v>652</v>
      </c>
      <c r="AE87" t="s">
        <v>652</v>
      </c>
      <c r="AF87" t="s">
        <v>652</v>
      </c>
      <c r="AG87"/>
      <c r="AH87"/>
      <c r="AI87"/>
      <c r="AJ87"/>
      <c r="AK87"/>
      <c r="AL87"/>
      <c r="AM87"/>
      <c r="AN87"/>
      <c r="AO87"/>
      <c r="AP87"/>
      <c r="AQ87" s="241">
        <v>0</v>
      </c>
      <c r="AR87" s="241">
        <v>0</v>
      </c>
    </row>
    <row r="88" spans="1:44" x14ac:dyDescent="0.2">
      <c r="A88" s="279">
        <v>111668</v>
      </c>
      <c r="B88" t="s">
        <v>428</v>
      </c>
      <c r="C88" s="277" t="s">
        <v>189</v>
      </c>
      <c r="D88" s="277" t="s">
        <v>189</v>
      </c>
      <c r="E88" s="277" t="s">
        <v>189</v>
      </c>
      <c r="F88" s="277" t="s">
        <v>189</v>
      </c>
      <c r="G88" s="277" t="s">
        <v>189</v>
      </c>
      <c r="H88" s="277" t="s">
        <v>189</v>
      </c>
      <c r="I88" s="277" t="s">
        <v>189</v>
      </c>
      <c r="J88" s="277" t="s">
        <v>189</v>
      </c>
      <c r="K88" s="277" t="s">
        <v>189</v>
      </c>
      <c r="L88" s="277" t="s">
        <v>189</v>
      </c>
      <c r="M88" s="277" t="s">
        <v>189</v>
      </c>
      <c r="N88" s="277" t="s">
        <v>189</v>
      </c>
      <c r="O88" s="277" t="s">
        <v>189</v>
      </c>
      <c r="P88" s="277" t="s">
        <v>189</v>
      </c>
      <c r="Q88" s="277" t="s">
        <v>189</v>
      </c>
      <c r="R88" s="277" t="s">
        <v>189</v>
      </c>
      <c r="S88" s="277" t="s">
        <v>189</v>
      </c>
      <c r="T88" s="277" t="s">
        <v>189</v>
      </c>
      <c r="U88" s="277" t="s">
        <v>189</v>
      </c>
      <c r="V88" s="277" t="s">
        <v>189</v>
      </c>
      <c r="W88" s="277" t="s">
        <v>189</v>
      </c>
      <c r="X88" s="277" t="s">
        <v>189</v>
      </c>
      <c r="Y88" s="277" t="s">
        <v>189</v>
      </c>
      <c r="Z88" s="277" t="s">
        <v>189</v>
      </c>
      <c r="AA88" s="277" t="s">
        <v>189</v>
      </c>
      <c r="AB88" s="277" t="s">
        <v>189</v>
      </c>
      <c r="AC88" s="277" t="s">
        <v>189</v>
      </c>
      <c r="AD88" s="277" t="s">
        <v>189</v>
      </c>
      <c r="AE88" s="277" t="s">
        <v>189</v>
      </c>
      <c r="AF88" s="277" t="s">
        <v>189</v>
      </c>
      <c r="AG88" s="277"/>
      <c r="AH88" s="277"/>
      <c r="AI88" s="277"/>
      <c r="AJ88" s="277"/>
      <c r="AK88" s="277"/>
      <c r="AL88" s="277"/>
      <c r="AM88" s="277"/>
      <c r="AN88" s="277"/>
      <c r="AO88" s="277"/>
      <c r="AP88" s="277"/>
      <c r="AQ88" s="241">
        <v>0</v>
      </c>
      <c r="AR88" s="241" t="s">
        <v>2332</v>
      </c>
    </row>
    <row r="89" spans="1:44" ht="18" x14ac:dyDescent="0.2">
      <c r="A89" s="278">
        <v>111721</v>
      </c>
      <c r="B89" t="s">
        <v>428</v>
      </c>
      <c r="C89" t="s">
        <v>652</v>
      </c>
      <c r="D89" t="s">
        <v>652</v>
      </c>
      <c r="E89" t="s">
        <v>652</v>
      </c>
      <c r="F89" t="s">
        <v>652</v>
      </c>
      <c r="G89" t="s">
        <v>652</v>
      </c>
      <c r="H89" t="s">
        <v>652</v>
      </c>
      <c r="I89" t="s">
        <v>652</v>
      </c>
      <c r="J89" t="s">
        <v>652</v>
      </c>
      <c r="K89" t="s">
        <v>652</v>
      </c>
      <c r="L89" t="s">
        <v>652</v>
      </c>
      <c r="M89" t="s">
        <v>652</v>
      </c>
      <c r="N89" t="s">
        <v>652</v>
      </c>
      <c r="O89" t="s">
        <v>652</v>
      </c>
      <c r="P89" t="s">
        <v>652</v>
      </c>
      <c r="Q89" t="s">
        <v>652</v>
      </c>
      <c r="R89" t="s">
        <v>652</v>
      </c>
      <c r="S89" t="s">
        <v>652</v>
      </c>
      <c r="T89" t="s">
        <v>652</v>
      </c>
      <c r="U89" t="s">
        <v>652</v>
      </c>
      <c r="V89" t="s">
        <v>652</v>
      </c>
      <c r="W89" t="s">
        <v>652</v>
      </c>
      <c r="X89" t="s">
        <v>652</v>
      </c>
      <c r="Y89" t="s">
        <v>652</v>
      </c>
      <c r="Z89" t="s">
        <v>652</v>
      </c>
      <c r="AA89" t="s">
        <v>652</v>
      </c>
      <c r="AB89" t="s">
        <v>652</v>
      </c>
      <c r="AC89" t="s">
        <v>652</v>
      </c>
      <c r="AD89" t="s">
        <v>652</v>
      </c>
      <c r="AE89" t="s">
        <v>652</v>
      </c>
      <c r="AF89" t="s">
        <v>652</v>
      </c>
      <c r="AG89"/>
      <c r="AH89"/>
      <c r="AI89"/>
      <c r="AJ89"/>
      <c r="AK89"/>
      <c r="AL89"/>
      <c r="AM89"/>
      <c r="AN89"/>
      <c r="AO89"/>
      <c r="AP89"/>
      <c r="AQ89" s="241">
        <v>0</v>
      </c>
      <c r="AR89" s="241">
        <v>0</v>
      </c>
    </row>
    <row r="90" spans="1:44" ht="18" x14ac:dyDescent="0.2">
      <c r="A90" s="278">
        <v>111841</v>
      </c>
      <c r="B90" t="s">
        <v>428</v>
      </c>
      <c r="C90" t="s">
        <v>652</v>
      </c>
      <c r="D90" t="s">
        <v>652</v>
      </c>
      <c r="E90" t="s">
        <v>652</v>
      </c>
      <c r="F90" t="s">
        <v>652</v>
      </c>
      <c r="G90" t="s">
        <v>652</v>
      </c>
      <c r="H90" t="s">
        <v>652</v>
      </c>
      <c r="I90" t="s">
        <v>652</v>
      </c>
      <c r="J90" t="s">
        <v>652</v>
      </c>
      <c r="K90" t="s">
        <v>652</v>
      </c>
      <c r="L90" t="s">
        <v>652</v>
      </c>
      <c r="M90" t="s">
        <v>652</v>
      </c>
      <c r="N90" t="s">
        <v>652</v>
      </c>
      <c r="O90" t="s">
        <v>652</v>
      </c>
      <c r="P90" t="s">
        <v>652</v>
      </c>
      <c r="Q90" t="s">
        <v>652</v>
      </c>
      <c r="R90" t="s">
        <v>652</v>
      </c>
      <c r="S90" t="s">
        <v>652</v>
      </c>
      <c r="T90" t="s">
        <v>652</v>
      </c>
      <c r="U90" t="s">
        <v>652</v>
      </c>
      <c r="V90" t="s">
        <v>652</v>
      </c>
      <c r="W90" t="s">
        <v>652</v>
      </c>
      <c r="X90" t="s">
        <v>652</v>
      </c>
      <c r="Y90" t="s">
        <v>652</v>
      </c>
      <c r="Z90" t="s">
        <v>652</v>
      </c>
      <c r="AA90" t="s">
        <v>652</v>
      </c>
      <c r="AB90" t="s">
        <v>652</v>
      </c>
      <c r="AC90" t="s">
        <v>652</v>
      </c>
      <c r="AD90" t="s">
        <v>652</v>
      </c>
      <c r="AE90" t="s">
        <v>652</v>
      </c>
      <c r="AF90" t="s">
        <v>652</v>
      </c>
      <c r="AG90"/>
      <c r="AH90"/>
      <c r="AI90"/>
      <c r="AJ90"/>
      <c r="AK90"/>
      <c r="AL90"/>
      <c r="AM90"/>
      <c r="AN90"/>
      <c r="AO90"/>
      <c r="AP90"/>
      <c r="AQ90" s="241">
        <v>0</v>
      </c>
      <c r="AR90" s="241">
        <v>0</v>
      </c>
    </row>
    <row r="91" spans="1:44" x14ac:dyDescent="0.2">
      <c r="A91" s="279">
        <v>111847</v>
      </c>
      <c r="B91" t="s">
        <v>428</v>
      </c>
      <c r="C91" s="277" t="s">
        <v>189</v>
      </c>
      <c r="D91" s="277" t="s">
        <v>189</v>
      </c>
      <c r="E91" s="277" t="s">
        <v>189</v>
      </c>
      <c r="F91" s="277" t="s">
        <v>189</v>
      </c>
      <c r="G91" s="277" t="s">
        <v>189</v>
      </c>
      <c r="H91" s="277" t="s">
        <v>189</v>
      </c>
      <c r="I91" s="277" t="s">
        <v>189</v>
      </c>
      <c r="J91" s="277" t="s">
        <v>189</v>
      </c>
      <c r="K91" s="277" t="s">
        <v>189</v>
      </c>
      <c r="L91" s="277" t="s">
        <v>189</v>
      </c>
      <c r="M91" s="277" t="s">
        <v>189</v>
      </c>
      <c r="N91" s="277" t="s">
        <v>189</v>
      </c>
      <c r="O91" s="277" t="s">
        <v>189</v>
      </c>
      <c r="P91" s="277" t="s">
        <v>189</v>
      </c>
      <c r="Q91" s="277" t="s">
        <v>189</v>
      </c>
      <c r="R91" s="277" t="s">
        <v>189</v>
      </c>
      <c r="S91" s="277" t="s">
        <v>189</v>
      </c>
      <c r="T91" s="277" t="s">
        <v>189</v>
      </c>
      <c r="U91" s="277" t="s">
        <v>189</v>
      </c>
      <c r="V91" s="277" t="s">
        <v>189</v>
      </c>
      <c r="W91" s="277" t="s">
        <v>189</v>
      </c>
      <c r="X91" s="277" t="s">
        <v>189</v>
      </c>
      <c r="Y91" s="277" t="s">
        <v>189</v>
      </c>
      <c r="Z91" s="277" t="s">
        <v>189</v>
      </c>
      <c r="AA91" s="277" t="s">
        <v>189</v>
      </c>
      <c r="AB91" s="277" t="s">
        <v>189</v>
      </c>
      <c r="AC91" s="277" t="s">
        <v>189</v>
      </c>
      <c r="AD91" s="277" t="s">
        <v>189</v>
      </c>
      <c r="AE91" s="277" t="s">
        <v>189</v>
      </c>
      <c r="AF91" s="277" t="s">
        <v>189</v>
      </c>
      <c r="AG91" s="277"/>
      <c r="AH91" s="277"/>
      <c r="AI91" s="277"/>
      <c r="AJ91" s="277"/>
      <c r="AK91" s="277"/>
      <c r="AL91" s="277"/>
      <c r="AM91" s="277"/>
      <c r="AN91" s="277"/>
      <c r="AO91" s="277"/>
      <c r="AP91" s="277"/>
      <c r="AQ91" s="241">
        <v>0</v>
      </c>
      <c r="AR91" s="241" t="s">
        <v>2332</v>
      </c>
    </row>
    <row r="92" spans="1:44" ht="18" x14ac:dyDescent="0.2">
      <c r="A92" s="278">
        <v>111850</v>
      </c>
      <c r="B92" t="s">
        <v>428</v>
      </c>
      <c r="C92" t="s">
        <v>652</v>
      </c>
      <c r="D92" t="s">
        <v>652</v>
      </c>
      <c r="E92" t="s">
        <v>652</v>
      </c>
      <c r="F92" t="s">
        <v>652</v>
      </c>
      <c r="G92" t="s">
        <v>652</v>
      </c>
      <c r="H92" t="s">
        <v>652</v>
      </c>
      <c r="I92" t="s">
        <v>652</v>
      </c>
      <c r="J92" t="s">
        <v>652</v>
      </c>
      <c r="K92" t="s">
        <v>652</v>
      </c>
      <c r="L92" t="s">
        <v>652</v>
      </c>
      <c r="M92" t="s">
        <v>652</v>
      </c>
      <c r="N92" t="s">
        <v>652</v>
      </c>
      <c r="O92" t="s">
        <v>652</v>
      </c>
      <c r="P92" t="s">
        <v>652</v>
      </c>
      <c r="Q92" t="s">
        <v>652</v>
      </c>
      <c r="R92" t="s">
        <v>652</v>
      </c>
      <c r="S92" t="s">
        <v>652</v>
      </c>
      <c r="T92" t="s">
        <v>652</v>
      </c>
      <c r="U92" t="s">
        <v>652</v>
      </c>
      <c r="V92" t="s">
        <v>652</v>
      </c>
      <c r="W92" t="s">
        <v>652</v>
      </c>
      <c r="X92" t="s">
        <v>652</v>
      </c>
      <c r="Y92" t="s">
        <v>652</v>
      </c>
      <c r="Z92" t="s">
        <v>652</v>
      </c>
      <c r="AA92" t="s">
        <v>652</v>
      </c>
      <c r="AB92" t="s">
        <v>652</v>
      </c>
      <c r="AC92" t="s">
        <v>652</v>
      </c>
      <c r="AD92" t="s">
        <v>652</v>
      </c>
      <c r="AE92" t="s">
        <v>652</v>
      </c>
      <c r="AF92" t="s">
        <v>652</v>
      </c>
      <c r="AG92"/>
      <c r="AH92"/>
      <c r="AI92"/>
      <c r="AJ92"/>
      <c r="AK92"/>
      <c r="AL92"/>
      <c r="AM92"/>
      <c r="AN92"/>
      <c r="AO92"/>
      <c r="AP92"/>
      <c r="AQ92" s="241">
        <v>0</v>
      </c>
      <c r="AR92" s="241">
        <v>0</v>
      </c>
    </row>
    <row r="93" spans="1:44" x14ac:dyDescent="0.2">
      <c r="A93" s="279">
        <v>111975</v>
      </c>
      <c r="B93" t="s">
        <v>428</v>
      </c>
      <c r="C93" s="277" t="s">
        <v>189</v>
      </c>
      <c r="D93" s="277" t="s">
        <v>189</v>
      </c>
      <c r="E93" s="277" t="s">
        <v>189</v>
      </c>
      <c r="F93" s="277" t="s">
        <v>189</v>
      </c>
      <c r="G93" s="277" t="s">
        <v>189</v>
      </c>
      <c r="H93" s="277" t="s">
        <v>189</v>
      </c>
      <c r="I93" s="277" t="s">
        <v>189</v>
      </c>
      <c r="J93" s="277" t="s">
        <v>189</v>
      </c>
      <c r="K93" s="277" t="s">
        <v>189</v>
      </c>
      <c r="L93" s="277" t="s">
        <v>189</v>
      </c>
      <c r="M93" s="277" t="s">
        <v>189</v>
      </c>
      <c r="N93" s="277" t="s">
        <v>189</v>
      </c>
      <c r="O93" s="277" t="s">
        <v>189</v>
      </c>
      <c r="P93" s="277" t="s">
        <v>189</v>
      </c>
      <c r="Q93" s="277" t="s">
        <v>189</v>
      </c>
      <c r="R93" s="277" t="s">
        <v>189</v>
      </c>
      <c r="S93" s="277" t="s">
        <v>189</v>
      </c>
      <c r="T93" s="277" t="s">
        <v>189</v>
      </c>
      <c r="U93" s="277" t="s">
        <v>189</v>
      </c>
      <c r="V93" s="277" t="s">
        <v>189</v>
      </c>
      <c r="W93" s="277" t="s">
        <v>189</v>
      </c>
      <c r="X93" s="277" t="s">
        <v>189</v>
      </c>
      <c r="Y93" s="277" t="s">
        <v>189</v>
      </c>
      <c r="Z93" s="277" t="s">
        <v>189</v>
      </c>
      <c r="AA93" s="277" t="s">
        <v>189</v>
      </c>
      <c r="AB93" s="277" t="s">
        <v>189</v>
      </c>
      <c r="AC93" s="277" t="s">
        <v>189</v>
      </c>
      <c r="AD93" s="277" t="s">
        <v>189</v>
      </c>
      <c r="AE93" s="277" t="s">
        <v>189</v>
      </c>
      <c r="AF93" s="277" t="s">
        <v>189</v>
      </c>
      <c r="AG93" s="277"/>
      <c r="AH93" s="277"/>
      <c r="AI93" s="277"/>
      <c r="AJ93" s="277"/>
      <c r="AK93" s="277"/>
      <c r="AL93" s="277"/>
      <c r="AM93" s="277"/>
      <c r="AN93" s="277"/>
      <c r="AO93" s="277"/>
      <c r="AP93" s="277"/>
      <c r="AQ93" s="241">
        <v>0</v>
      </c>
      <c r="AR93" s="241" t="s">
        <v>2332</v>
      </c>
    </row>
    <row r="94" spans="1:44" ht="21.75" x14ac:dyDescent="0.25">
      <c r="A94" s="265">
        <v>112092</v>
      </c>
      <c r="B94" t="s">
        <v>428</v>
      </c>
      <c r="C94" s="247" t="s">
        <v>652</v>
      </c>
      <c r="D94" s="247" t="s">
        <v>652</v>
      </c>
      <c r="E94" s="247" t="s">
        <v>652</v>
      </c>
      <c r="F94" s="247" t="s">
        <v>652</v>
      </c>
      <c r="G94" s="247" t="s">
        <v>652</v>
      </c>
      <c r="H94" s="247" t="s">
        <v>652</v>
      </c>
      <c r="I94" s="247" t="s">
        <v>652</v>
      </c>
      <c r="J94" s="247" t="s">
        <v>652</v>
      </c>
      <c r="K94" s="247" t="s">
        <v>652</v>
      </c>
      <c r="L94" s="247" t="s">
        <v>652</v>
      </c>
      <c r="M94" s="247" t="s">
        <v>652</v>
      </c>
      <c r="N94" s="247" t="s">
        <v>652</v>
      </c>
      <c r="O94" s="247" t="s">
        <v>652</v>
      </c>
      <c r="P94" s="247" t="s">
        <v>652</v>
      </c>
      <c r="Q94" s="247" t="s">
        <v>652</v>
      </c>
      <c r="R94" s="247" t="s">
        <v>652</v>
      </c>
      <c r="S94" s="247" t="s">
        <v>652</v>
      </c>
      <c r="T94" s="247" t="s">
        <v>652</v>
      </c>
      <c r="U94" s="247" t="s">
        <v>652</v>
      </c>
      <c r="V94" s="247" t="s">
        <v>652</v>
      </c>
      <c r="W94" s="247" t="s">
        <v>652</v>
      </c>
      <c r="X94" s="247" t="s">
        <v>652</v>
      </c>
      <c r="Y94" s="247" t="s">
        <v>652</v>
      </c>
      <c r="Z94" s="247" t="s">
        <v>652</v>
      </c>
      <c r="AA94" s="247" t="s">
        <v>652</v>
      </c>
      <c r="AB94" s="247" t="s">
        <v>652</v>
      </c>
      <c r="AC94" s="247" t="s">
        <v>652</v>
      </c>
      <c r="AD94" s="247" t="s">
        <v>652</v>
      </c>
      <c r="AE94" s="247" t="s">
        <v>652</v>
      </c>
      <c r="AF94" s="247" t="s">
        <v>652</v>
      </c>
      <c r="AN94" s="251"/>
      <c r="AO94" s="253"/>
      <c r="AP94" s="250"/>
      <c r="AQ94" s="241" t="s">
        <v>1800</v>
      </c>
      <c r="AR94" s="241">
        <v>0</v>
      </c>
    </row>
    <row r="95" spans="1:44" ht="18" x14ac:dyDescent="0.2">
      <c r="A95" s="278">
        <v>112139</v>
      </c>
      <c r="B95" t="s">
        <v>428</v>
      </c>
      <c r="C95" t="s">
        <v>652</v>
      </c>
      <c r="D95" t="s">
        <v>652</v>
      </c>
      <c r="E95" t="s">
        <v>652</v>
      </c>
      <c r="F95" t="s">
        <v>652</v>
      </c>
      <c r="G95" t="s">
        <v>652</v>
      </c>
      <c r="H95" t="s">
        <v>652</v>
      </c>
      <c r="I95" t="s">
        <v>652</v>
      </c>
      <c r="J95" t="s">
        <v>652</v>
      </c>
      <c r="K95" t="s">
        <v>652</v>
      </c>
      <c r="L95" t="s">
        <v>652</v>
      </c>
      <c r="M95" t="s">
        <v>652</v>
      </c>
      <c r="N95" t="s">
        <v>652</v>
      </c>
      <c r="O95" t="s">
        <v>652</v>
      </c>
      <c r="P95" t="s">
        <v>652</v>
      </c>
      <c r="Q95" t="s">
        <v>652</v>
      </c>
      <c r="R95" t="s">
        <v>652</v>
      </c>
      <c r="S95" t="s">
        <v>652</v>
      </c>
      <c r="T95" t="s">
        <v>652</v>
      </c>
      <c r="U95" t="s">
        <v>652</v>
      </c>
      <c r="V95" t="s">
        <v>652</v>
      </c>
      <c r="W95" t="s">
        <v>652</v>
      </c>
      <c r="X95" t="s">
        <v>652</v>
      </c>
      <c r="Y95" t="s">
        <v>652</v>
      </c>
      <c r="Z95" t="s">
        <v>652</v>
      </c>
      <c r="AA95" t="s">
        <v>652</v>
      </c>
      <c r="AB95" t="s">
        <v>652</v>
      </c>
      <c r="AC95" t="s">
        <v>652</v>
      </c>
      <c r="AD95" t="s">
        <v>652</v>
      </c>
      <c r="AE95" t="s">
        <v>652</v>
      </c>
      <c r="AF95" t="s">
        <v>652</v>
      </c>
      <c r="AG95"/>
      <c r="AH95"/>
      <c r="AI95"/>
      <c r="AJ95"/>
      <c r="AK95"/>
      <c r="AL95"/>
      <c r="AM95"/>
      <c r="AN95"/>
      <c r="AO95"/>
      <c r="AP95"/>
      <c r="AQ95" s="241">
        <v>0</v>
      </c>
      <c r="AR95" s="241">
        <v>0</v>
      </c>
    </row>
    <row r="96" spans="1:44" ht="18" x14ac:dyDescent="0.2">
      <c r="A96" s="278">
        <v>112240</v>
      </c>
      <c r="B96" t="s">
        <v>428</v>
      </c>
      <c r="C96" t="s">
        <v>652</v>
      </c>
      <c r="D96" t="s">
        <v>652</v>
      </c>
      <c r="E96" t="s">
        <v>652</v>
      </c>
      <c r="F96" t="s">
        <v>652</v>
      </c>
      <c r="G96" t="s">
        <v>652</v>
      </c>
      <c r="H96" t="s">
        <v>652</v>
      </c>
      <c r="I96" t="s">
        <v>652</v>
      </c>
      <c r="J96" t="s">
        <v>652</v>
      </c>
      <c r="K96" t="s">
        <v>652</v>
      </c>
      <c r="L96" t="s">
        <v>652</v>
      </c>
      <c r="M96" t="s">
        <v>652</v>
      </c>
      <c r="N96" t="s">
        <v>652</v>
      </c>
      <c r="O96" t="s">
        <v>652</v>
      </c>
      <c r="P96" t="s">
        <v>652</v>
      </c>
      <c r="Q96" t="s">
        <v>652</v>
      </c>
      <c r="R96" t="s">
        <v>652</v>
      </c>
      <c r="S96" t="s">
        <v>652</v>
      </c>
      <c r="T96" t="s">
        <v>652</v>
      </c>
      <c r="U96" t="s">
        <v>652</v>
      </c>
      <c r="V96" t="s">
        <v>652</v>
      </c>
      <c r="W96" t="s">
        <v>652</v>
      </c>
      <c r="X96" t="s">
        <v>652</v>
      </c>
      <c r="Y96" t="s">
        <v>652</v>
      </c>
      <c r="Z96" t="s">
        <v>652</v>
      </c>
      <c r="AA96" t="s">
        <v>652</v>
      </c>
      <c r="AB96" t="s">
        <v>652</v>
      </c>
      <c r="AC96" t="s">
        <v>652</v>
      </c>
      <c r="AD96" t="s">
        <v>652</v>
      </c>
      <c r="AE96" t="s">
        <v>652</v>
      </c>
      <c r="AF96" t="s">
        <v>652</v>
      </c>
      <c r="AG96"/>
      <c r="AH96"/>
      <c r="AI96"/>
      <c r="AJ96"/>
      <c r="AK96"/>
      <c r="AL96"/>
      <c r="AM96"/>
      <c r="AN96"/>
      <c r="AO96"/>
      <c r="AP96"/>
      <c r="AQ96" s="241">
        <v>0</v>
      </c>
      <c r="AR96" s="241">
        <v>0</v>
      </c>
    </row>
    <row r="97" spans="1:44" ht="21.75" x14ac:dyDescent="0.5">
      <c r="A97" s="268">
        <v>112327</v>
      </c>
      <c r="B97" t="s">
        <v>428</v>
      </c>
      <c r="C97" s="241" t="s">
        <v>652</v>
      </c>
      <c r="D97" s="241" t="s">
        <v>652</v>
      </c>
      <c r="E97" s="241" t="s">
        <v>652</v>
      </c>
      <c r="F97" s="241" t="s">
        <v>652</v>
      </c>
      <c r="G97" s="241" t="s">
        <v>652</v>
      </c>
      <c r="H97" s="241" t="s">
        <v>652</v>
      </c>
      <c r="I97" s="241" t="s">
        <v>652</v>
      </c>
      <c r="J97" s="241" t="s">
        <v>652</v>
      </c>
      <c r="K97" s="241" t="s">
        <v>652</v>
      </c>
      <c r="L97" s="241" t="s">
        <v>652</v>
      </c>
      <c r="M97" s="241" t="s">
        <v>652</v>
      </c>
      <c r="N97" s="241" t="s">
        <v>652</v>
      </c>
      <c r="O97" s="241" t="s">
        <v>652</v>
      </c>
      <c r="P97" s="241" t="s">
        <v>652</v>
      </c>
      <c r="Q97" s="241" t="s">
        <v>652</v>
      </c>
      <c r="R97" s="241" t="s">
        <v>652</v>
      </c>
      <c r="S97" s="241" t="s">
        <v>652</v>
      </c>
      <c r="T97" s="241" t="s">
        <v>652</v>
      </c>
      <c r="U97" s="241" t="s">
        <v>652</v>
      </c>
      <c r="V97" s="241" t="s">
        <v>652</v>
      </c>
      <c r="W97" s="241" t="s">
        <v>652</v>
      </c>
      <c r="X97" s="241" t="s">
        <v>652</v>
      </c>
      <c r="Y97" s="241" t="s">
        <v>652</v>
      </c>
      <c r="Z97" s="241" t="s">
        <v>652</v>
      </c>
      <c r="AA97" s="241" t="s">
        <v>652</v>
      </c>
      <c r="AB97" s="241" t="s">
        <v>652</v>
      </c>
      <c r="AC97" s="241" t="s">
        <v>652</v>
      </c>
      <c r="AD97" s="241" t="s">
        <v>652</v>
      </c>
      <c r="AE97" s="241" t="s">
        <v>652</v>
      </c>
      <c r="AF97" s="241" t="s">
        <v>652</v>
      </c>
      <c r="AQ97" s="241" t="s">
        <v>1716</v>
      </c>
      <c r="AR97" s="241">
        <v>0</v>
      </c>
    </row>
    <row r="98" spans="1:44" x14ac:dyDescent="0.2">
      <c r="A98" s="279">
        <v>112385</v>
      </c>
      <c r="B98" t="s">
        <v>428</v>
      </c>
      <c r="C98" s="277" t="s">
        <v>189</v>
      </c>
      <c r="D98" s="277" t="s">
        <v>189</v>
      </c>
      <c r="E98" s="277" t="s">
        <v>189</v>
      </c>
      <c r="F98" s="277" t="s">
        <v>189</v>
      </c>
      <c r="G98" s="277" t="s">
        <v>189</v>
      </c>
      <c r="H98" s="277" t="s">
        <v>189</v>
      </c>
      <c r="I98" s="277" t="s">
        <v>189</v>
      </c>
      <c r="J98" s="277" t="s">
        <v>189</v>
      </c>
      <c r="K98" s="277" t="s">
        <v>189</v>
      </c>
      <c r="L98" s="277" t="s">
        <v>189</v>
      </c>
      <c r="M98" s="277" t="s">
        <v>189</v>
      </c>
      <c r="N98" s="277" t="s">
        <v>189</v>
      </c>
      <c r="O98" s="277" t="s">
        <v>189</v>
      </c>
      <c r="P98" s="277" t="s">
        <v>189</v>
      </c>
      <c r="Q98" s="277" t="s">
        <v>189</v>
      </c>
      <c r="R98" s="277" t="s">
        <v>189</v>
      </c>
      <c r="S98" s="277" t="s">
        <v>189</v>
      </c>
      <c r="T98" s="277" t="s">
        <v>189</v>
      </c>
      <c r="U98" s="277" t="s">
        <v>189</v>
      </c>
      <c r="V98" s="277" t="s">
        <v>189</v>
      </c>
      <c r="W98" s="277" t="s">
        <v>189</v>
      </c>
      <c r="X98" s="277" t="s">
        <v>189</v>
      </c>
      <c r="Y98" s="277" t="s">
        <v>189</v>
      </c>
      <c r="Z98" s="277" t="s">
        <v>189</v>
      </c>
      <c r="AA98" s="277" t="s">
        <v>189</v>
      </c>
      <c r="AB98" s="277" t="s">
        <v>189</v>
      </c>
      <c r="AC98" s="277" t="s">
        <v>189</v>
      </c>
      <c r="AD98" s="277" t="s">
        <v>189</v>
      </c>
      <c r="AE98" s="277" t="s">
        <v>189</v>
      </c>
      <c r="AF98" s="277" t="s">
        <v>189</v>
      </c>
      <c r="AG98" s="277"/>
      <c r="AH98" s="277"/>
      <c r="AI98" s="277"/>
      <c r="AJ98" s="277"/>
      <c r="AK98" s="277"/>
      <c r="AL98" s="277"/>
      <c r="AM98" s="277"/>
      <c r="AN98" s="277"/>
      <c r="AO98" s="277"/>
      <c r="AP98" s="277"/>
      <c r="AQ98" s="241">
        <v>0</v>
      </c>
      <c r="AR98" s="241" t="s">
        <v>2332</v>
      </c>
    </row>
    <row r="99" spans="1:44" ht="18" x14ac:dyDescent="0.2">
      <c r="A99" s="278">
        <v>112394</v>
      </c>
      <c r="B99" t="s">
        <v>428</v>
      </c>
      <c r="C99" t="s">
        <v>652</v>
      </c>
      <c r="D99" t="s">
        <v>652</v>
      </c>
      <c r="E99" t="s">
        <v>652</v>
      </c>
      <c r="F99" t="s">
        <v>652</v>
      </c>
      <c r="G99" t="s">
        <v>652</v>
      </c>
      <c r="H99" t="s">
        <v>652</v>
      </c>
      <c r="I99" t="s">
        <v>652</v>
      </c>
      <c r="J99" t="s">
        <v>652</v>
      </c>
      <c r="K99" t="s">
        <v>652</v>
      </c>
      <c r="L99" t="s">
        <v>652</v>
      </c>
      <c r="M99" t="s">
        <v>652</v>
      </c>
      <c r="N99" t="s">
        <v>652</v>
      </c>
      <c r="O99" t="s">
        <v>652</v>
      </c>
      <c r="P99" t="s">
        <v>652</v>
      </c>
      <c r="Q99" t="s">
        <v>652</v>
      </c>
      <c r="R99" t="s">
        <v>652</v>
      </c>
      <c r="S99" t="s">
        <v>652</v>
      </c>
      <c r="T99" t="s">
        <v>652</v>
      </c>
      <c r="U99" t="s">
        <v>652</v>
      </c>
      <c r="V99" t="s">
        <v>652</v>
      </c>
      <c r="W99" t="s">
        <v>652</v>
      </c>
      <c r="X99" t="s">
        <v>652</v>
      </c>
      <c r="Y99" t="s">
        <v>652</v>
      </c>
      <c r="Z99" t="s">
        <v>652</v>
      </c>
      <c r="AA99" t="s">
        <v>652</v>
      </c>
      <c r="AB99" t="s">
        <v>652</v>
      </c>
      <c r="AC99" t="s">
        <v>652</v>
      </c>
      <c r="AD99" t="s">
        <v>652</v>
      </c>
      <c r="AE99" t="s">
        <v>652</v>
      </c>
      <c r="AF99" t="s">
        <v>652</v>
      </c>
      <c r="AG99"/>
      <c r="AH99"/>
      <c r="AI99"/>
      <c r="AJ99"/>
      <c r="AK99"/>
      <c r="AL99"/>
      <c r="AM99"/>
      <c r="AN99"/>
      <c r="AO99"/>
      <c r="AP99"/>
      <c r="AQ99" s="241">
        <v>0</v>
      </c>
      <c r="AR99" s="241">
        <v>0</v>
      </c>
    </row>
    <row r="100" spans="1:44" x14ac:dyDescent="0.2">
      <c r="A100" s="279">
        <v>112410</v>
      </c>
      <c r="B100" t="s">
        <v>428</v>
      </c>
      <c r="C100" s="277" t="s">
        <v>189</v>
      </c>
      <c r="D100" s="277" t="s">
        <v>189</v>
      </c>
      <c r="E100" s="277" t="s">
        <v>189</v>
      </c>
      <c r="F100" s="277" t="s">
        <v>189</v>
      </c>
      <c r="G100" s="277" t="s">
        <v>189</v>
      </c>
      <c r="H100" s="277" t="s">
        <v>189</v>
      </c>
      <c r="I100" s="277" t="s">
        <v>189</v>
      </c>
      <c r="J100" s="277" t="s">
        <v>189</v>
      </c>
      <c r="K100" s="277" t="s">
        <v>189</v>
      </c>
      <c r="L100" s="277" t="s">
        <v>189</v>
      </c>
      <c r="M100" s="277" t="s">
        <v>189</v>
      </c>
      <c r="N100" s="277" t="s">
        <v>189</v>
      </c>
      <c r="O100" s="277" t="s">
        <v>189</v>
      </c>
      <c r="P100" s="277" t="s">
        <v>189</v>
      </c>
      <c r="Q100" s="277" t="s">
        <v>189</v>
      </c>
      <c r="R100" s="277" t="s">
        <v>189</v>
      </c>
      <c r="S100" s="277" t="s">
        <v>189</v>
      </c>
      <c r="T100" s="277" t="s">
        <v>189</v>
      </c>
      <c r="U100" s="277" t="s">
        <v>189</v>
      </c>
      <c r="V100" s="277" t="s">
        <v>189</v>
      </c>
      <c r="W100" s="277" t="s">
        <v>189</v>
      </c>
      <c r="X100" s="277" t="s">
        <v>189</v>
      </c>
      <c r="Y100" s="277" t="s">
        <v>189</v>
      </c>
      <c r="Z100" s="277" t="s">
        <v>189</v>
      </c>
      <c r="AA100" s="277" t="s">
        <v>189</v>
      </c>
      <c r="AB100" s="277" t="s">
        <v>189</v>
      </c>
      <c r="AC100" s="277" t="s">
        <v>189</v>
      </c>
      <c r="AD100" s="277" t="s">
        <v>189</v>
      </c>
      <c r="AE100" s="277" t="s">
        <v>189</v>
      </c>
      <c r="AF100" s="277" t="s">
        <v>189</v>
      </c>
      <c r="AG100" s="277"/>
      <c r="AH100" s="277"/>
      <c r="AI100" s="277"/>
      <c r="AJ100" s="277"/>
      <c r="AK100" s="277"/>
      <c r="AL100" s="277"/>
      <c r="AM100" s="277"/>
      <c r="AN100" s="277"/>
      <c r="AO100" s="277"/>
      <c r="AP100" s="277"/>
      <c r="AQ100" s="241">
        <v>0</v>
      </c>
      <c r="AR100" s="241" t="s">
        <v>2332</v>
      </c>
    </row>
    <row r="101" spans="1:44" x14ac:dyDescent="0.2">
      <c r="A101" s="279">
        <v>112450</v>
      </c>
      <c r="B101" t="s">
        <v>428</v>
      </c>
      <c r="C101" s="277" t="s">
        <v>189</v>
      </c>
      <c r="D101" s="277" t="s">
        <v>189</v>
      </c>
      <c r="E101" s="277" t="s">
        <v>189</v>
      </c>
      <c r="F101" s="277" t="s">
        <v>189</v>
      </c>
      <c r="G101" s="277" t="s">
        <v>189</v>
      </c>
      <c r="H101" s="277" t="s">
        <v>189</v>
      </c>
      <c r="I101" s="277" t="s">
        <v>189</v>
      </c>
      <c r="J101" s="277" t="s">
        <v>189</v>
      </c>
      <c r="K101" s="277" t="s">
        <v>189</v>
      </c>
      <c r="L101" s="277" t="s">
        <v>189</v>
      </c>
      <c r="M101" s="277" t="s">
        <v>189</v>
      </c>
      <c r="N101" s="277" t="s">
        <v>189</v>
      </c>
      <c r="O101" s="277" t="s">
        <v>189</v>
      </c>
      <c r="P101" s="277" t="s">
        <v>189</v>
      </c>
      <c r="Q101" s="277" t="s">
        <v>189</v>
      </c>
      <c r="R101" s="277" t="s">
        <v>189</v>
      </c>
      <c r="S101" s="277" t="s">
        <v>189</v>
      </c>
      <c r="T101" s="277" t="s">
        <v>189</v>
      </c>
      <c r="U101" s="277" t="s">
        <v>189</v>
      </c>
      <c r="V101" s="277" t="s">
        <v>189</v>
      </c>
      <c r="W101" s="277" t="s">
        <v>189</v>
      </c>
      <c r="X101" s="277" t="s">
        <v>189</v>
      </c>
      <c r="Y101" s="277" t="s">
        <v>189</v>
      </c>
      <c r="Z101" s="277" t="s">
        <v>189</v>
      </c>
      <c r="AA101" s="277" t="s">
        <v>189</v>
      </c>
      <c r="AB101" s="277" t="s">
        <v>189</v>
      </c>
      <c r="AC101" s="277" t="s">
        <v>189</v>
      </c>
      <c r="AD101" s="277" t="s">
        <v>189</v>
      </c>
      <c r="AE101" s="277" t="s">
        <v>189</v>
      </c>
      <c r="AF101" s="277" t="s">
        <v>189</v>
      </c>
      <c r="AG101" s="277"/>
      <c r="AH101" s="277"/>
      <c r="AI101" s="277"/>
      <c r="AJ101" s="277"/>
      <c r="AK101" s="277"/>
      <c r="AL101" s="277"/>
      <c r="AM101" s="277"/>
      <c r="AN101" s="277"/>
      <c r="AO101" s="277"/>
      <c r="AP101" s="277"/>
      <c r="AQ101" s="241">
        <v>0</v>
      </c>
      <c r="AR101" s="241" t="s">
        <v>2332</v>
      </c>
    </row>
    <row r="102" spans="1:44" ht="18" x14ac:dyDescent="0.2">
      <c r="A102" s="278">
        <v>112569</v>
      </c>
      <c r="B102" t="s">
        <v>428</v>
      </c>
      <c r="C102" t="s">
        <v>652</v>
      </c>
      <c r="D102" t="s">
        <v>652</v>
      </c>
      <c r="E102" t="s">
        <v>652</v>
      </c>
      <c r="F102" t="s">
        <v>652</v>
      </c>
      <c r="G102" t="s">
        <v>652</v>
      </c>
      <c r="H102" t="s">
        <v>652</v>
      </c>
      <c r="I102" t="s">
        <v>652</v>
      </c>
      <c r="J102" t="s">
        <v>652</v>
      </c>
      <c r="K102" t="s">
        <v>652</v>
      </c>
      <c r="L102" t="s">
        <v>652</v>
      </c>
      <c r="M102" t="s">
        <v>652</v>
      </c>
      <c r="N102" t="s">
        <v>652</v>
      </c>
      <c r="O102" t="s">
        <v>652</v>
      </c>
      <c r="P102" t="s">
        <v>652</v>
      </c>
      <c r="Q102" t="s">
        <v>652</v>
      </c>
      <c r="R102" t="s">
        <v>652</v>
      </c>
      <c r="S102" t="s">
        <v>652</v>
      </c>
      <c r="T102" t="s">
        <v>652</v>
      </c>
      <c r="U102" t="s">
        <v>652</v>
      </c>
      <c r="V102" t="s">
        <v>652</v>
      </c>
      <c r="W102" t="s">
        <v>652</v>
      </c>
      <c r="X102" t="s">
        <v>652</v>
      </c>
      <c r="Y102" t="s">
        <v>652</v>
      </c>
      <c r="Z102" t="s">
        <v>652</v>
      </c>
      <c r="AA102" t="s">
        <v>652</v>
      </c>
      <c r="AB102" t="s">
        <v>652</v>
      </c>
      <c r="AC102" t="s">
        <v>652</v>
      </c>
      <c r="AD102" t="s">
        <v>652</v>
      </c>
      <c r="AE102" t="s">
        <v>652</v>
      </c>
      <c r="AF102" t="s">
        <v>652</v>
      </c>
      <c r="AG102"/>
      <c r="AH102"/>
      <c r="AI102"/>
      <c r="AJ102"/>
      <c r="AK102"/>
      <c r="AL102"/>
      <c r="AM102"/>
      <c r="AN102"/>
      <c r="AO102"/>
      <c r="AP102"/>
      <c r="AQ102" s="241">
        <v>0</v>
      </c>
      <c r="AR102" s="241">
        <v>0</v>
      </c>
    </row>
    <row r="103" spans="1:44" ht="18" x14ac:dyDescent="0.2">
      <c r="A103" s="278">
        <v>112660</v>
      </c>
      <c r="B103" t="s">
        <v>428</v>
      </c>
      <c r="C103" t="s">
        <v>652</v>
      </c>
      <c r="D103" t="s">
        <v>652</v>
      </c>
      <c r="E103" t="s">
        <v>652</v>
      </c>
      <c r="F103" t="s">
        <v>652</v>
      </c>
      <c r="G103" t="s">
        <v>652</v>
      </c>
      <c r="H103" t="s">
        <v>652</v>
      </c>
      <c r="I103" t="s">
        <v>652</v>
      </c>
      <c r="J103" t="s">
        <v>652</v>
      </c>
      <c r="K103" t="s">
        <v>652</v>
      </c>
      <c r="L103" t="s">
        <v>652</v>
      </c>
      <c r="M103" t="s">
        <v>652</v>
      </c>
      <c r="N103" t="s">
        <v>652</v>
      </c>
      <c r="O103" t="s">
        <v>652</v>
      </c>
      <c r="P103" t="s">
        <v>652</v>
      </c>
      <c r="Q103" t="s">
        <v>652</v>
      </c>
      <c r="R103" t="s">
        <v>652</v>
      </c>
      <c r="S103" t="s">
        <v>652</v>
      </c>
      <c r="T103" t="s">
        <v>652</v>
      </c>
      <c r="U103" t="s">
        <v>652</v>
      </c>
      <c r="V103" t="s">
        <v>652</v>
      </c>
      <c r="W103" t="s">
        <v>652</v>
      </c>
      <c r="X103" t="s">
        <v>652</v>
      </c>
      <c r="Y103" t="s">
        <v>652</v>
      </c>
      <c r="Z103" t="s">
        <v>652</v>
      </c>
      <c r="AA103" t="s">
        <v>652</v>
      </c>
      <c r="AB103" t="s">
        <v>652</v>
      </c>
      <c r="AC103" t="s">
        <v>652</v>
      </c>
      <c r="AD103" t="s">
        <v>652</v>
      </c>
      <c r="AE103" t="s">
        <v>652</v>
      </c>
      <c r="AF103" t="s">
        <v>652</v>
      </c>
      <c r="AG103"/>
      <c r="AH103"/>
      <c r="AI103"/>
      <c r="AJ103"/>
      <c r="AK103"/>
      <c r="AL103"/>
      <c r="AM103"/>
      <c r="AN103"/>
      <c r="AO103"/>
      <c r="AP103"/>
      <c r="AQ103" s="241">
        <v>0</v>
      </c>
      <c r="AR103" s="241">
        <v>0</v>
      </c>
    </row>
    <row r="104" spans="1:44" ht="18" x14ac:dyDescent="0.2">
      <c r="A104" s="278">
        <v>112697</v>
      </c>
      <c r="B104" t="s">
        <v>428</v>
      </c>
      <c r="C104" t="s">
        <v>652</v>
      </c>
      <c r="D104" t="s">
        <v>652</v>
      </c>
      <c r="E104" t="s">
        <v>652</v>
      </c>
      <c r="F104" t="s">
        <v>652</v>
      </c>
      <c r="G104" t="s">
        <v>652</v>
      </c>
      <c r="H104" t="s">
        <v>652</v>
      </c>
      <c r="I104" t="s">
        <v>652</v>
      </c>
      <c r="J104" t="s">
        <v>652</v>
      </c>
      <c r="K104" t="s">
        <v>652</v>
      </c>
      <c r="L104" t="s">
        <v>652</v>
      </c>
      <c r="M104" t="s">
        <v>652</v>
      </c>
      <c r="N104" t="s">
        <v>652</v>
      </c>
      <c r="O104" t="s">
        <v>652</v>
      </c>
      <c r="P104" t="s">
        <v>652</v>
      </c>
      <c r="Q104" t="s">
        <v>652</v>
      </c>
      <c r="R104" t="s">
        <v>652</v>
      </c>
      <c r="S104" t="s">
        <v>652</v>
      </c>
      <c r="T104" t="s">
        <v>652</v>
      </c>
      <c r="U104" t="s">
        <v>652</v>
      </c>
      <c r="V104" t="s">
        <v>652</v>
      </c>
      <c r="W104" t="s">
        <v>652</v>
      </c>
      <c r="X104" t="s">
        <v>652</v>
      </c>
      <c r="Y104" t="s">
        <v>652</v>
      </c>
      <c r="Z104" t="s">
        <v>652</v>
      </c>
      <c r="AA104" t="s">
        <v>652</v>
      </c>
      <c r="AB104" t="s">
        <v>652</v>
      </c>
      <c r="AC104" t="s">
        <v>652</v>
      </c>
      <c r="AD104" t="s">
        <v>652</v>
      </c>
      <c r="AE104" t="s">
        <v>652</v>
      </c>
      <c r="AF104" t="s">
        <v>652</v>
      </c>
      <c r="AG104"/>
      <c r="AH104"/>
      <c r="AI104"/>
      <c r="AJ104"/>
      <c r="AK104"/>
      <c r="AL104"/>
      <c r="AM104"/>
      <c r="AN104"/>
      <c r="AO104"/>
      <c r="AP104"/>
      <c r="AQ104" s="241">
        <v>0</v>
      </c>
      <c r="AR104" s="241">
        <v>0</v>
      </c>
    </row>
    <row r="105" spans="1:44" x14ac:dyDescent="0.2">
      <c r="A105">
        <v>112766</v>
      </c>
      <c r="B105" t="s">
        <v>428</v>
      </c>
      <c r="C105" t="s">
        <v>652</v>
      </c>
      <c r="D105" t="s">
        <v>652</v>
      </c>
      <c r="E105" t="s">
        <v>652</v>
      </c>
      <c r="F105" t="s">
        <v>652</v>
      </c>
      <c r="G105" t="s">
        <v>652</v>
      </c>
      <c r="H105" t="s">
        <v>652</v>
      </c>
      <c r="I105" t="s">
        <v>652</v>
      </c>
      <c r="J105" t="s">
        <v>652</v>
      </c>
      <c r="K105" t="s">
        <v>652</v>
      </c>
      <c r="L105" t="s">
        <v>652</v>
      </c>
      <c r="M105" t="s">
        <v>652</v>
      </c>
      <c r="N105" t="s">
        <v>652</v>
      </c>
      <c r="O105" t="s">
        <v>652</v>
      </c>
      <c r="P105" t="s">
        <v>652</v>
      </c>
      <c r="Q105" t="s">
        <v>652</v>
      </c>
      <c r="R105" t="s">
        <v>652</v>
      </c>
      <c r="S105" t="s">
        <v>652</v>
      </c>
      <c r="T105" t="s">
        <v>652</v>
      </c>
      <c r="U105" t="s">
        <v>652</v>
      </c>
      <c r="V105" t="s">
        <v>652</v>
      </c>
      <c r="W105" t="s">
        <v>652</v>
      </c>
      <c r="X105" t="s">
        <v>652</v>
      </c>
      <c r="Y105" t="s">
        <v>652</v>
      </c>
      <c r="Z105" t="s">
        <v>652</v>
      </c>
      <c r="AA105" t="s">
        <v>652</v>
      </c>
      <c r="AB105" t="s">
        <v>652</v>
      </c>
      <c r="AC105" t="s">
        <v>652</v>
      </c>
      <c r="AD105" t="s">
        <v>652</v>
      </c>
      <c r="AE105" t="s">
        <v>652</v>
      </c>
      <c r="AF105" t="s">
        <v>652</v>
      </c>
      <c r="AG105"/>
      <c r="AH105"/>
      <c r="AI105"/>
      <c r="AJ105"/>
      <c r="AK105"/>
      <c r="AL105"/>
      <c r="AM105"/>
      <c r="AN105"/>
      <c r="AO105"/>
      <c r="AP105"/>
      <c r="AQ105" s="241" t="s">
        <v>1718</v>
      </c>
      <c r="AR105" s="241">
        <v>0</v>
      </c>
    </row>
    <row r="106" spans="1:44" ht="18" x14ac:dyDescent="0.2">
      <c r="A106" s="278">
        <v>112853</v>
      </c>
      <c r="B106" t="s">
        <v>428</v>
      </c>
      <c r="C106" t="s">
        <v>652</v>
      </c>
      <c r="D106" t="s">
        <v>652</v>
      </c>
      <c r="E106" t="s">
        <v>652</v>
      </c>
      <c r="F106" t="s">
        <v>652</v>
      </c>
      <c r="G106" t="s">
        <v>652</v>
      </c>
      <c r="H106" t="s">
        <v>652</v>
      </c>
      <c r="I106" t="s">
        <v>652</v>
      </c>
      <c r="J106" t="s">
        <v>652</v>
      </c>
      <c r="K106" t="s">
        <v>652</v>
      </c>
      <c r="L106" t="s">
        <v>652</v>
      </c>
      <c r="M106" t="s">
        <v>652</v>
      </c>
      <c r="N106" t="s">
        <v>652</v>
      </c>
      <c r="O106" t="s">
        <v>652</v>
      </c>
      <c r="P106" t="s">
        <v>652</v>
      </c>
      <c r="Q106" t="s">
        <v>652</v>
      </c>
      <c r="R106" t="s">
        <v>652</v>
      </c>
      <c r="S106" t="s">
        <v>652</v>
      </c>
      <c r="T106" t="s">
        <v>652</v>
      </c>
      <c r="U106" t="s">
        <v>652</v>
      </c>
      <c r="V106" t="s">
        <v>652</v>
      </c>
      <c r="W106" t="s">
        <v>652</v>
      </c>
      <c r="X106" t="s">
        <v>652</v>
      </c>
      <c r="Y106" t="s">
        <v>652</v>
      </c>
      <c r="Z106" t="s">
        <v>652</v>
      </c>
      <c r="AA106" t="s">
        <v>652</v>
      </c>
      <c r="AB106" t="s">
        <v>652</v>
      </c>
      <c r="AC106" t="s">
        <v>652</v>
      </c>
      <c r="AD106" t="s">
        <v>652</v>
      </c>
      <c r="AE106" t="s">
        <v>652</v>
      </c>
      <c r="AF106" t="s">
        <v>652</v>
      </c>
      <c r="AG106"/>
      <c r="AH106"/>
      <c r="AI106"/>
      <c r="AJ106"/>
      <c r="AK106"/>
      <c r="AL106"/>
      <c r="AM106"/>
      <c r="AN106"/>
      <c r="AO106"/>
      <c r="AP106"/>
      <c r="AQ106" s="241">
        <v>0</v>
      </c>
      <c r="AR106" s="241">
        <v>0</v>
      </c>
    </row>
    <row r="107" spans="1:44" ht="18" x14ac:dyDescent="0.2">
      <c r="A107" s="278">
        <v>112889</v>
      </c>
      <c r="B107" t="s">
        <v>428</v>
      </c>
      <c r="C107" t="s">
        <v>652</v>
      </c>
      <c r="D107" t="s">
        <v>652</v>
      </c>
      <c r="E107" t="s">
        <v>652</v>
      </c>
      <c r="F107" t="s">
        <v>652</v>
      </c>
      <c r="G107" t="s">
        <v>652</v>
      </c>
      <c r="H107" t="s">
        <v>652</v>
      </c>
      <c r="I107" t="s">
        <v>652</v>
      </c>
      <c r="J107" t="s">
        <v>652</v>
      </c>
      <c r="K107" t="s">
        <v>652</v>
      </c>
      <c r="L107" t="s">
        <v>652</v>
      </c>
      <c r="M107" t="s">
        <v>652</v>
      </c>
      <c r="N107" t="s">
        <v>652</v>
      </c>
      <c r="O107" t="s">
        <v>652</v>
      </c>
      <c r="P107" t="s">
        <v>652</v>
      </c>
      <c r="Q107" t="s">
        <v>652</v>
      </c>
      <c r="R107" t="s">
        <v>652</v>
      </c>
      <c r="S107" t="s">
        <v>652</v>
      </c>
      <c r="T107" t="s">
        <v>652</v>
      </c>
      <c r="U107" t="s">
        <v>652</v>
      </c>
      <c r="V107" t="s">
        <v>652</v>
      </c>
      <c r="W107" t="s">
        <v>652</v>
      </c>
      <c r="X107" t="s">
        <v>652</v>
      </c>
      <c r="Y107" t="s">
        <v>652</v>
      </c>
      <c r="Z107" t="s">
        <v>652</v>
      </c>
      <c r="AA107" t="s">
        <v>652</v>
      </c>
      <c r="AB107" t="s">
        <v>652</v>
      </c>
      <c r="AC107" t="s">
        <v>652</v>
      </c>
      <c r="AD107" t="s">
        <v>652</v>
      </c>
      <c r="AE107" t="s">
        <v>652</v>
      </c>
      <c r="AF107" t="s">
        <v>652</v>
      </c>
      <c r="AG107"/>
      <c r="AH107"/>
      <c r="AI107"/>
      <c r="AJ107"/>
      <c r="AK107"/>
      <c r="AL107"/>
      <c r="AM107"/>
      <c r="AN107"/>
      <c r="AO107"/>
      <c r="AP107"/>
      <c r="AQ107" s="241">
        <v>0</v>
      </c>
      <c r="AR107" s="241">
        <v>0</v>
      </c>
    </row>
    <row r="108" spans="1:44" ht="18" x14ac:dyDescent="0.2">
      <c r="A108" s="278">
        <v>112910</v>
      </c>
      <c r="B108" t="s">
        <v>428</v>
      </c>
      <c r="C108" t="s">
        <v>652</v>
      </c>
      <c r="D108" t="s">
        <v>652</v>
      </c>
      <c r="E108" t="s">
        <v>652</v>
      </c>
      <c r="F108" t="s">
        <v>652</v>
      </c>
      <c r="G108" t="s">
        <v>652</v>
      </c>
      <c r="H108" t="s">
        <v>652</v>
      </c>
      <c r="I108" t="s">
        <v>652</v>
      </c>
      <c r="J108" t="s">
        <v>652</v>
      </c>
      <c r="K108" t="s">
        <v>652</v>
      </c>
      <c r="L108" t="s">
        <v>652</v>
      </c>
      <c r="M108" t="s">
        <v>652</v>
      </c>
      <c r="N108" t="s">
        <v>652</v>
      </c>
      <c r="O108" t="s">
        <v>652</v>
      </c>
      <c r="P108" t="s">
        <v>652</v>
      </c>
      <c r="Q108" t="s">
        <v>652</v>
      </c>
      <c r="R108" t="s">
        <v>652</v>
      </c>
      <c r="S108" t="s">
        <v>652</v>
      </c>
      <c r="T108" t="s">
        <v>652</v>
      </c>
      <c r="U108" t="s">
        <v>652</v>
      </c>
      <c r="V108" t="s">
        <v>652</v>
      </c>
      <c r="W108" t="s">
        <v>652</v>
      </c>
      <c r="X108" t="s">
        <v>652</v>
      </c>
      <c r="Y108" t="s">
        <v>652</v>
      </c>
      <c r="Z108" t="s">
        <v>652</v>
      </c>
      <c r="AA108" t="s">
        <v>652</v>
      </c>
      <c r="AB108" t="s">
        <v>652</v>
      </c>
      <c r="AC108" t="s">
        <v>652</v>
      </c>
      <c r="AD108" t="s">
        <v>652</v>
      </c>
      <c r="AE108" t="s">
        <v>652</v>
      </c>
      <c r="AF108" t="s">
        <v>652</v>
      </c>
      <c r="AG108"/>
      <c r="AH108"/>
      <c r="AI108"/>
      <c r="AJ108"/>
      <c r="AK108"/>
      <c r="AL108"/>
      <c r="AM108"/>
      <c r="AN108"/>
      <c r="AO108"/>
      <c r="AP108"/>
      <c r="AQ108" s="241">
        <v>0</v>
      </c>
      <c r="AR108" s="241">
        <v>0</v>
      </c>
    </row>
    <row r="109" spans="1:44" x14ac:dyDescent="0.2">
      <c r="A109">
        <v>112915</v>
      </c>
      <c r="B109" t="s">
        <v>428</v>
      </c>
      <c r="C109" t="s">
        <v>652</v>
      </c>
      <c r="D109" t="s">
        <v>652</v>
      </c>
      <c r="E109" t="s">
        <v>652</v>
      </c>
      <c r="F109" t="s">
        <v>652</v>
      </c>
      <c r="G109" t="s">
        <v>652</v>
      </c>
      <c r="H109" t="s">
        <v>652</v>
      </c>
      <c r="I109" t="s">
        <v>652</v>
      </c>
      <c r="J109" t="s">
        <v>652</v>
      </c>
      <c r="K109" t="s">
        <v>652</v>
      </c>
      <c r="L109" t="s">
        <v>652</v>
      </c>
      <c r="M109" t="s">
        <v>652</v>
      </c>
      <c r="N109" t="s">
        <v>652</v>
      </c>
      <c r="O109" t="s">
        <v>652</v>
      </c>
      <c r="P109" t="s">
        <v>652</v>
      </c>
      <c r="Q109" t="s">
        <v>652</v>
      </c>
      <c r="R109" t="s">
        <v>652</v>
      </c>
      <c r="S109" t="s">
        <v>652</v>
      </c>
      <c r="T109" t="s">
        <v>652</v>
      </c>
      <c r="U109" t="s">
        <v>652</v>
      </c>
      <c r="V109" t="s">
        <v>652</v>
      </c>
      <c r="W109" t="s">
        <v>652</v>
      </c>
      <c r="X109" t="s">
        <v>652</v>
      </c>
      <c r="Y109" t="s">
        <v>652</v>
      </c>
      <c r="Z109" t="s">
        <v>652</v>
      </c>
      <c r="AA109" t="s">
        <v>652</v>
      </c>
      <c r="AB109" t="s">
        <v>652</v>
      </c>
      <c r="AC109" t="s">
        <v>652</v>
      </c>
      <c r="AD109" t="s">
        <v>652</v>
      </c>
      <c r="AE109" t="s">
        <v>652</v>
      </c>
      <c r="AF109" t="s">
        <v>652</v>
      </c>
      <c r="AG109"/>
      <c r="AH109"/>
      <c r="AI109"/>
      <c r="AJ109"/>
      <c r="AK109"/>
      <c r="AL109"/>
      <c r="AM109"/>
      <c r="AN109"/>
      <c r="AO109"/>
      <c r="AP109"/>
      <c r="AQ109" s="241" t="s">
        <v>1716</v>
      </c>
      <c r="AR109" s="241">
        <v>0</v>
      </c>
    </row>
    <row r="110" spans="1:44" ht="18" x14ac:dyDescent="0.2">
      <c r="A110" s="278">
        <v>113043</v>
      </c>
      <c r="B110" t="s">
        <v>428</v>
      </c>
      <c r="C110" t="s">
        <v>652</v>
      </c>
      <c r="D110" t="s">
        <v>652</v>
      </c>
      <c r="E110" t="s">
        <v>652</v>
      </c>
      <c r="F110" t="s">
        <v>652</v>
      </c>
      <c r="G110" t="s">
        <v>652</v>
      </c>
      <c r="H110" t="s">
        <v>652</v>
      </c>
      <c r="I110" t="s">
        <v>652</v>
      </c>
      <c r="J110" t="s">
        <v>652</v>
      </c>
      <c r="K110" t="s">
        <v>652</v>
      </c>
      <c r="L110" t="s">
        <v>652</v>
      </c>
      <c r="M110" t="s">
        <v>652</v>
      </c>
      <c r="N110" t="s">
        <v>652</v>
      </c>
      <c r="O110" t="s">
        <v>652</v>
      </c>
      <c r="P110" t="s">
        <v>652</v>
      </c>
      <c r="Q110" t="s">
        <v>652</v>
      </c>
      <c r="R110" t="s">
        <v>652</v>
      </c>
      <c r="S110" t="s">
        <v>652</v>
      </c>
      <c r="T110" t="s">
        <v>652</v>
      </c>
      <c r="U110" t="s">
        <v>652</v>
      </c>
      <c r="V110" t="s">
        <v>652</v>
      </c>
      <c r="W110" t="s">
        <v>652</v>
      </c>
      <c r="X110" t="s">
        <v>652</v>
      </c>
      <c r="Y110" t="s">
        <v>652</v>
      </c>
      <c r="Z110" t="s">
        <v>652</v>
      </c>
      <c r="AA110" t="s">
        <v>652</v>
      </c>
      <c r="AB110" t="s">
        <v>652</v>
      </c>
      <c r="AC110" t="s">
        <v>652</v>
      </c>
      <c r="AD110" t="s">
        <v>652</v>
      </c>
      <c r="AE110" t="s">
        <v>652</v>
      </c>
      <c r="AF110" t="s">
        <v>652</v>
      </c>
      <c r="AG110"/>
      <c r="AH110"/>
      <c r="AI110"/>
      <c r="AJ110"/>
      <c r="AK110"/>
      <c r="AL110"/>
      <c r="AM110"/>
      <c r="AN110"/>
      <c r="AO110"/>
      <c r="AP110"/>
      <c r="AQ110" s="241">
        <v>0</v>
      </c>
      <c r="AR110" s="241">
        <v>0</v>
      </c>
    </row>
    <row r="111" spans="1:44" ht="18" x14ac:dyDescent="0.2">
      <c r="A111" s="278">
        <v>113058</v>
      </c>
      <c r="B111" t="s">
        <v>428</v>
      </c>
      <c r="C111" t="s">
        <v>652</v>
      </c>
      <c r="D111" t="s">
        <v>652</v>
      </c>
      <c r="E111" t="s">
        <v>652</v>
      </c>
      <c r="F111" t="s">
        <v>652</v>
      </c>
      <c r="G111" t="s">
        <v>652</v>
      </c>
      <c r="H111" t="s">
        <v>652</v>
      </c>
      <c r="I111" t="s">
        <v>652</v>
      </c>
      <c r="J111" t="s">
        <v>652</v>
      </c>
      <c r="K111" t="s">
        <v>652</v>
      </c>
      <c r="L111" t="s">
        <v>652</v>
      </c>
      <c r="M111" t="s">
        <v>652</v>
      </c>
      <c r="N111" t="s">
        <v>652</v>
      </c>
      <c r="O111" t="s">
        <v>652</v>
      </c>
      <c r="P111" t="s">
        <v>652</v>
      </c>
      <c r="Q111" t="s">
        <v>652</v>
      </c>
      <c r="R111" t="s">
        <v>652</v>
      </c>
      <c r="S111" t="s">
        <v>652</v>
      </c>
      <c r="T111" t="s">
        <v>652</v>
      </c>
      <c r="U111" t="s">
        <v>652</v>
      </c>
      <c r="V111" t="s">
        <v>652</v>
      </c>
      <c r="W111" t="s">
        <v>652</v>
      </c>
      <c r="X111" t="s">
        <v>652</v>
      </c>
      <c r="Y111" t="s">
        <v>652</v>
      </c>
      <c r="Z111" t="s">
        <v>652</v>
      </c>
      <c r="AA111" t="s">
        <v>652</v>
      </c>
      <c r="AB111" t="s">
        <v>652</v>
      </c>
      <c r="AC111" t="s">
        <v>652</v>
      </c>
      <c r="AD111" t="s">
        <v>652</v>
      </c>
      <c r="AE111" t="s">
        <v>652</v>
      </c>
      <c r="AF111" t="s">
        <v>652</v>
      </c>
      <c r="AG111"/>
      <c r="AH111"/>
      <c r="AI111"/>
      <c r="AJ111"/>
      <c r="AK111"/>
      <c r="AL111"/>
      <c r="AM111"/>
      <c r="AN111"/>
      <c r="AO111"/>
      <c r="AP111"/>
      <c r="AQ111" s="241">
        <v>0</v>
      </c>
      <c r="AR111" s="241">
        <v>0</v>
      </c>
    </row>
    <row r="112" spans="1:44" x14ac:dyDescent="0.2">
      <c r="A112" s="279">
        <v>113062</v>
      </c>
      <c r="B112" t="s">
        <v>428</v>
      </c>
      <c r="C112" s="277" t="s">
        <v>189</v>
      </c>
      <c r="D112" s="277" t="s">
        <v>189</v>
      </c>
      <c r="E112" s="277" t="s">
        <v>189</v>
      </c>
      <c r="F112" s="277" t="s">
        <v>189</v>
      </c>
      <c r="G112" s="277" t="s">
        <v>189</v>
      </c>
      <c r="H112" s="277" t="s">
        <v>189</v>
      </c>
      <c r="I112" s="277" t="s">
        <v>189</v>
      </c>
      <c r="J112" s="277" t="s">
        <v>189</v>
      </c>
      <c r="K112" s="277" t="s">
        <v>189</v>
      </c>
      <c r="L112" s="277" t="s">
        <v>189</v>
      </c>
      <c r="M112" s="277" t="s">
        <v>189</v>
      </c>
      <c r="N112" s="277" t="s">
        <v>189</v>
      </c>
      <c r="O112" s="277" t="s">
        <v>189</v>
      </c>
      <c r="P112" s="277" t="s">
        <v>189</v>
      </c>
      <c r="Q112" s="277" t="s">
        <v>189</v>
      </c>
      <c r="R112" s="277" t="s">
        <v>189</v>
      </c>
      <c r="S112" s="277" t="s">
        <v>189</v>
      </c>
      <c r="T112" s="277" t="s">
        <v>189</v>
      </c>
      <c r="U112" s="277" t="s">
        <v>189</v>
      </c>
      <c r="V112" s="277" t="s">
        <v>189</v>
      </c>
      <c r="W112" s="277" t="s">
        <v>189</v>
      </c>
      <c r="X112" s="277" t="s">
        <v>189</v>
      </c>
      <c r="Y112" s="277" t="s">
        <v>189</v>
      </c>
      <c r="Z112" s="277" t="s">
        <v>189</v>
      </c>
      <c r="AA112" s="277" t="s">
        <v>189</v>
      </c>
      <c r="AB112" s="277" t="s">
        <v>189</v>
      </c>
      <c r="AC112" s="277" t="s">
        <v>189</v>
      </c>
      <c r="AD112" s="277" t="s">
        <v>189</v>
      </c>
      <c r="AE112" s="277" t="s">
        <v>189</v>
      </c>
      <c r="AF112" s="277" t="s">
        <v>189</v>
      </c>
      <c r="AG112" s="277"/>
      <c r="AH112" s="277"/>
      <c r="AI112" s="277"/>
      <c r="AJ112" s="277"/>
      <c r="AK112" s="277"/>
      <c r="AL112" s="277"/>
      <c r="AM112" s="277"/>
      <c r="AN112" s="277"/>
      <c r="AO112" s="277"/>
      <c r="AP112" s="277"/>
      <c r="AQ112" s="241">
        <v>0</v>
      </c>
      <c r="AR112" s="241" t="s">
        <v>2332</v>
      </c>
    </row>
    <row r="113" spans="1:44" x14ac:dyDescent="0.2">
      <c r="A113">
        <v>113118</v>
      </c>
      <c r="B113" t="s">
        <v>428</v>
      </c>
      <c r="C113" t="s">
        <v>652</v>
      </c>
      <c r="D113" t="s">
        <v>652</v>
      </c>
      <c r="E113" t="s">
        <v>652</v>
      </c>
      <c r="F113" t="s">
        <v>652</v>
      </c>
      <c r="G113" t="s">
        <v>652</v>
      </c>
      <c r="H113" t="s">
        <v>652</v>
      </c>
      <c r="I113" t="s">
        <v>652</v>
      </c>
      <c r="J113" t="s">
        <v>652</v>
      </c>
      <c r="K113" t="s">
        <v>652</v>
      </c>
      <c r="L113" t="s">
        <v>652</v>
      </c>
      <c r="M113" t="s">
        <v>652</v>
      </c>
      <c r="N113" t="s">
        <v>652</v>
      </c>
      <c r="O113" t="s">
        <v>652</v>
      </c>
      <c r="P113" t="s">
        <v>652</v>
      </c>
      <c r="Q113" t="s">
        <v>652</v>
      </c>
      <c r="R113" t="s">
        <v>652</v>
      </c>
      <c r="S113" t="s">
        <v>652</v>
      </c>
      <c r="T113" t="s">
        <v>652</v>
      </c>
      <c r="U113" t="s">
        <v>652</v>
      </c>
      <c r="V113" t="s">
        <v>652</v>
      </c>
      <c r="W113" t="s">
        <v>652</v>
      </c>
      <c r="X113" t="s">
        <v>652</v>
      </c>
      <c r="Y113" t="s">
        <v>652</v>
      </c>
      <c r="Z113" t="s">
        <v>652</v>
      </c>
      <c r="AA113" t="s">
        <v>652</v>
      </c>
      <c r="AB113" t="s">
        <v>652</v>
      </c>
      <c r="AC113" t="s">
        <v>652</v>
      </c>
      <c r="AD113" t="s">
        <v>652</v>
      </c>
      <c r="AE113" t="s">
        <v>652</v>
      </c>
      <c r="AF113" t="s">
        <v>652</v>
      </c>
      <c r="AG113"/>
      <c r="AH113"/>
      <c r="AI113"/>
      <c r="AJ113"/>
      <c r="AK113"/>
      <c r="AL113"/>
      <c r="AM113"/>
      <c r="AN113"/>
      <c r="AO113"/>
      <c r="AP113"/>
      <c r="AQ113" s="241" t="s">
        <v>1715</v>
      </c>
      <c r="AR113" s="241">
        <v>0</v>
      </c>
    </row>
    <row r="114" spans="1:44" x14ac:dyDescent="0.2">
      <c r="A114" s="279">
        <v>113242</v>
      </c>
      <c r="B114" t="s">
        <v>428</v>
      </c>
      <c r="C114" s="277" t="s">
        <v>189</v>
      </c>
      <c r="D114" s="277" t="s">
        <v>189</v>
      </c>
      <c r="E114" s="277" t="s">
        <v>189</v>
      </c>
      <c r="F114" s="277" t="s">
        <v>189</v>
      </c>
      <c r="G114" s="277" t="s">
        <v>189</v>
      </c>
      <c r="H114" s="277" t="s">
        <v>189</v>
      </c>
      <c r="I114" s="277" t="s">
        <v>189</v>
      </c>
      <c r="J114" s="277" t="s">
        <v>189</v>
      </c>
      <c r="K114" s="277" t="s">
        <v>189</v>
      </c>
      <c r="L114" s="277" t="s">
        <v>189</v>
      </c>
      <c r="M114" s="277" t="s">
        <v>189</v>
      </c>
      <c r="N114" s="277" t="s">
        <v>189</v>
      </c>
      <c r="O114" s="277" t="s">
        <v>189</v>
      </c>
      <c r="P114" s="277" t="s">
        <v>189</v>
      </c>
      <c r="Q114" s="277" t="s">
        <v>189</v>
      </c>
      <c r="R114" s="277" t="s">
        <v>189</v>
      </c>
      <c r="S114" s="277" t="s">
        <v>189</v>
      </c>
      <c r="T114" s="277" t="s">
        <v>189</v>
      </c>
      <c r="U114" s="277" t="s">
        <v>189</v>
      </c>
      <c r="V114" s="277" t="s">
        <v>189</v>
      </c>
      <c r="W114" s="277" t="s">
        <v>189</v>
      </c>
      <c r="X114" s="277" t="s">
        <v>189</v>
      </c>
      <c r="Y114" s="277" t="s">
        <v>189</v>
      </c>
      <c r="Z114" s="277" t="s">
        <v>189</v>
      </c>
      <c r="AA114" s="277" t="s">
        <v>189</v>
      </c>
      <c r="AB114" s="277" t="s">
        <v>189</v>
      </c>
      <c r="AC114" s="277" t="s">
        <v>189</v>
      </c>
      <c r="AD114" s="277" t="s">
        <v>189</v>
      </c>
      <c r="AE114" s="277" t="s">
        <v>189</v>
      </c>
      <c r="AF114" s="277" t="s">
        <v>189</v>
      </c>
      <c r="AG114" s="277"/>
      <c r="AH114" s="277"/>
      <c r="AI114" s="277"/>
      <c r="AJ114" s="277"/>
      <c r="AK114" s="277"/>
      <c r="AL114" s="277"/>
      <c r="AM114" s="277"/>
      <c r="AN114" s="277"/>
      <c r="AO114" s="277"/>
      <c r="AP114" s="277"/>
      <c r="AQ114" s="241">
        <v>0</v>
      </c>
      <c r="AR114" s="241" t="s">
        <v>2332</v>
      </c>
    </row>
    <row r="115" spans="1:44" x14ac:dyDescent="0.2">
      <c r="A115" s="241">
        <v>113313</v>
      </c>
      <c r="B115" t="s">
        <v>428</v>
      </c>
      <c r="C115" s="241" t="s">
        <v>652</v>
      </c>
      <c r="D115" s="241" t="s">
        <v>652</v>
      </c>
      <c r="E115" s="241" t="s">
        <v>652</v>
      </c>
      <c r="F115" s="241" t="s">
        <v>652</v>
      </c>
      <c r="G115" s="241" t="s">
        <v>652</v>
      </c>
      <c r="H115" s="241" t="s">
        <v>652</v>
      </c>
      <c r="I115" s="241" t="s">
        <v>652</v>
      </c>
      <c r="J115" s="241" t="s">
        <v>652</v>
      </c>
      <c r="K115" s="241" t="s">
        <v>652</v>
      </c>
      <c r="L115" s="241" t="s">
        <v>652</v>
      </c>
      <c r="M115" s="241" t="s">
        <v>652</v>
      </c>
      <c r="N115" s="241" t="s">
        <v>652</v>
      </c>
      <c r="O115" s="241" t="s">
        <v>652</v>
      </c>
      <c r="P115" s="241" t="s">
        <v>652</v>
      </c>
      <c r="Q115" s="241" t="s">
        <v>652</v>
      </c>
      <c r="R115" s="241" t="s">
        <v>652</v>
      </c>
      <c r="S115" s="241" t="s">
        <v>652</v>
      </c>
      <c r="T115" s="241" t="s">
        <v>652</v>
      </c>
      <c r="U115" s="241" t="s">
        <v>652</v>
      </c>
      <c r="V115" s="241" t="s">
        <v>652</v>
      </c>
      <c r="W115" s="241" t="s">
        <v>652</v>
      </c>
      <c r="X115" s="241" t="s">
        <v>652</v>
      </c>
      <c r="Y115" s="241" t="s">
        <v>652</v>
      </c>
      <c r="Z115" s="241" t="s">
        <v>652</v>
      </c>
      <c r="AA115" s="241" t="s">
        <v>652</v>
      </c>
      <c r="AB115" s="241" t="s">
        <v>652</v>
      </c>
      <c r="AC115" s="241" t="s">
        <v>652</v>
      </c>
      <c r="AD115" s="241" t="s">
        <v>652</v>
      </c>
      <c r="AE115" s="241" t="s">
        <v>652</v>
      </c>
      <c r="AF115" s="241" t="s">
        <v>652</v>
      </c>
      <c r="AQ115" s="241" t="s">
        <v>1715</v>
      </c>
      <c r="AR115" s="241">
        <v>0</v>
      </c>
    </row>
    <row r="116" spans="1:44" x14ac:dyDescent="0.2">
      <c r="A116">
        <v>113331</v>
      </c>
      <c r="B116" t="s">
        <v>428</v>
      </c>
      <c r="C116" t="s">
        <v>652</v>
      </c>
      <c r="D116" t="s">
        <v>652</v>
      </c>
      <c r="E116" t="s">
        <v>652</v>
      </c>
      <c r="F116" t="s">
        <v>652</v>
      </c>
      <c r="G116" t="s">
        <v>652</v>
      </c>
      <c r="H116" t="s">
        <v>652</v>
      </c>
      <c r="I116" t="s">
        <v>652</v>
      </c>
      <c r="J116" t="s">
        <v>652</v>
      </c>
      <c r="K116" t="s">
        <v>652</v>
      </c>
      <c r="L116" t="s">
        <v>652</v>
      </c>
      <c r="M116" t="s">
        <v>652</v>
      </c>
      <c r="N116" t="s">
        <v>652</v>
      </c>
      <c r="O116" t="s">
        <v>652</v>
      </c>
      <c r="P116" t="s">
        <v>652</v>
      </c>
      <c r="Q116" t="s">
        <v>652</v>
      </c>
      <c r="R116" t="s">
        <v>652</v>
      </c>
      <c r="S116" t="s">
        <v>652</v>
      </c>
      <c r="T116" t="s">
        <v>652</v>
      </c>
      <c r="U116" t="s">
        <v>652</v>
      </c>
      <c r="V116" t="s">
        <v>652</v>
      </c>
      <c r="W116" t="s">
        <v>652</v>
      </c>
      <c r="X116" t="s">
        <v>652</v>
      </c>
      <c r="Y116" t="s">
        <v>652</v>
      </c>
      <c r="Z116" t="s">
        <v>652</v>
      </c>
      <c r="AA116" t="s">
        <v>652</v>
      </c>
      <c r="AB116" t="s">
        <v>652</v>
      </c>
      <c r="AC116"/>
      <c r="AD116" t="s">
        <v>652</v>
      </c>
      <c r="AE116" t="s">
        <v>652</v>
      </c>
      <c r="AF116" t="s">
        <v>652</v>
      </c>
      <c r="AG116"/>
      <c r="AH116"/>
      <c r="AI116"/>
      <c r="AJ116"/>
      <c r="AK116"/>
      <c r="AL116"/>
      <c r="AM116"/>
      <c r="AN116"/>
      <c r="AO116"/>
      <c r="AP116"/>
      <c r="AQ116" s="241">
        <v>0</v>
      </c>
      <c r="AR116" s="241">
        <v>0</v>
      </c>
    </row>
    <row r="117" spans="1:44" x14ac:dyDescent="0.2">
      <c r="A117" s="279">
        <v>113415</v>
      </c>
      <c r="B117" t="s">
        <v>428</v>
      </c>
      <c r="C117" s="277" t="s">
        <v>189</v>
      </c>
      <c r="D117" s="277" t="s">
        <v>189</v>
      </c>
      <c r="E117" s="277" t="s">
        <v>189</v>
      </c>
      <c r="F117" s="277" t="s">
        <v>189</v>
      </c>
      <c r="G117" s="277" t="s">
        <v>189</v>
      </c>
      <c r="H117" s="277" t="s">
        <v>189</v>
      </c>
      <c r="I117" s="277" t="s">
        <v>189</v>
      </c>
      <c r="J117" s="277" t="s">
        <v>189</v>
      </c>
      <c r="K117" s="277" t="s">
        <v>189</v>
      </c>
      <c r="L117" s="277" t="s">
        <v>189</v>
      </c>
      <c r="M117" s="277" t="s">
        <v>189</v>
      </c>
      <c r="N117" s="277" t="s">
        <v>189</v>
      </c>
      <c r="O117" s="277" t="s">
        <v>189</v>
      </c>
      <c r="P117" s="277" t="s">
        <v>189</v>
      </c>
      <c r="Q117" s="277" t="s">
        <v>189</v>
      </c>
      <c r="R117" s="277" t="s">
        <v>189</v>
      </c>
      <c r="S117" s="277" t="s">
        <v>189</v>
      </c>
      <c r="T117" s="277" t="s">
        <v>189</v>
      </c>
      <c r="U117" s="277" t="s">
        <v>189</v>
      </c>
      <c r="V117" s="277" t="s">
        <v>189</v>
      </c>
      <c r="W117" s="277" t="s">
        <v>189</v>
      </c>
      <c r="X117" s="277" t="s">
        <v>189</v>
      </c>
      <c r="Y117" s="277" t="s">
        <v>189</v>
      </c>
      <c r="Z117" s="277" t="s">
        <v>189</v>
      </c>
      <c r="AA117" s="277" t="s">
        <v>189</v>
      </c>
      <c r="AB117" s="277" t="s">
        <v>189</v>
      </c>
      <c r="AC117" s="277" t="s">
        <v>189</v>
      </c>
      <c r="AD117" s="277" t="s">
        <v>189</v>
      </c>
      <c r="AE117" s="277" t="s">
        <v>189</v>
      </c>
      <c r="AF117" s="277" t="s">
        <v>189</v>
      </c>
      <c r="AG117" s="277"/>
      <c r="AH117" s="277"/>
      <c r="AI117" s="277"/>
      <c r="AJ117" s="277"/>
      <c r="AK117" s="277"/>
      <c r="AL117" s="277"/>
      <c r="AM117" s="277"/>
      <c r="AN117" s="277"/>
      <c r="AO117" s="277"/>
      <c r="AP117" s="277"/>
      <c r="AQ117" s="241">
        <v>0</v>
      </c>
      <c r="AR117" s="241" t="s">
        <v>2332</v>
      </c>
    </row>
    <row r="118" spans="1:44" ht="18" x14ac:dyDescent="0.2">
      <c r="A118" s="278">
        <v>113435</v>
      </c>
      <c r="B118" t="s">
        <v>428</v>
      </c>
      <c r="C118" t="s">
        <v>652</v>
      </c>
      <c r="D118" t="s">
        <v>652</v>
      </c>
      <c r="E118" t="s">
        <v>652</v>
      </c>
      <c r="F118" t="s">
        <v>652</v>
      </c>
      <c r="G118" t="s">
        <v>652</v>
      </c>
      <c r="H118" t="s">
        <v>652</v>
      </c>
      <c r="I118" t="s">
        <v>652</v>
      </c>
      <c r="J118" t="s">
        <v>652</v>
      </c>
      <c r="K118" t="s">
        <v>652</v>
      </c>
      <c r="L118" t="s">
        <v>652</v>
      </c>
      <c r="M118" t="s">
        <v>652</v>
      </c>
      <c r="N118" t="s">
        <v>652</v>
      </c>
      <c r="O118" t="s">
        <v>652</v>
      </c>
      <c r="P118" t="s">
        <v>652</v>
      </c>
      <c r="Q118" t="s">
        <v>652</v>
      </c>
      <c r="R118" t="s">
        <v>652</v>
      </c>
      <c r="S118" t="s">
        <v>652</v>
      </c>
      <c r="T118" t="s">
        <v>652</v>
      </c>
      <c r="U118" t="s">
        <v>652</v>
      </c>
      <c r="V118" t="s">
        <v>652</v>
      </c>
      <c r="W118" t="s">
        <v>652</v>
      </c>
      <c r="X118" t="s">
        <v>652</v>
      </c>
      <c r="Y118" t="s">
        <v>652</v>
      </c>
      <c r="Z118" t="s">
        <v>652</v>
      </c>
      <c r="AA118" t="s">
        <v>652</v>
      </c>
      <c r="AB118" t="s">
        <v>652</v>
      </c>
      <c r="AC118" t="s">
        <v>652</v>
      </c>
      <c r="AD118" t="s">
        <v>652</v>
      </c>
      <c r="AE118" t="s">
        <v>652</v>
      </c>
      <c r="AF118" t="s">
        <v>652</v>
      </c>
      <c r="AG118"/>
      <c r="AH118"/>
      <c r="AI118"/>
      <c r="AJ118"/>
      <c r="AK118"/>
      <c r="AL118"/>
      <c r="AM118"/>
      <c r="AN118"/>
      <c r="AO118"/>
      <c r="AP118"/>
      <c r="AQ118" s="241">
        <v>0</v>
      </c>
      <c r="AR118" s="241">
        <v>0</v>
      </c>
    </row>
    <row r="119" spans="1:44" x14ac:dyDescent="0.2">
      <c r="A119" s="279">
        <v>113488</v>
      </c>
      <c r="B119" t="s">
        <v>428</v>
      </c>
      <c r="C119" s="277" t="s">
        <v>189</v>
      </c>
      <c r="D119" s="277" t="s">
        <v>189</v>
      </c>
      <c r="E119" s="277" t="s">
        <v>189</v>
      </c>
      <c r="F119" s="277" t="s">
        <v>189</v>
      </c>
      <c r="G119" s="277" t="s">
        <v>189</v>
      </c>
      <c r="H119" s="277" t="s">
        <v>189</v>
      </c>
      <c r="I119" s="277" t="s">
        <v>189</v>
      </c>
      <c r="J119" s="277" t="s">
        <v>189</v>
      </c>
      <c r="K119" s="277" t="s">
        <v>189</v>
      </c>
      <c r="L119" s="277" t="s">
        <v>189</v>
      </c>
      <c r="M119" s="277" t="s">
        <v>189</v>
      </c>
      <c r="N119" s="277" t="s">
        <v>189</v>
      </c>
      <c r="O119" s="277" t="s">
        <v>189</v>
      </c>
      <c r="P119" s="277" t="s">
        <v>189</v>
      </c>
      <c r="Q119" s="277" t="s">
        <v>189</v>
      </c>
      <c r="R119" s="277" t="s">
        <v>189</v>
      </c>
      <c r="S119" s="277" t="s">
        <v>189</v>
      </c>
      <c r="T119" s="277" t="s">
        <v>189</v>
      </c>
      <c r="U119" s="277" t="s">
        <v>189</v>
      </c>
      <c r="V119" s="277" t="s">
        <v>189</v>
      </c>
      <c r="W119" s="277" t="s">
        <v>189</v>
      </c>
      <c r="X119" s="277" t="s">
        <v>189</v>
      </c>
      <c r="Y119" s="277" t="s">
        <v>189</v>
      </c>
      <c r="Z119" s="277" t="s">
        <v>189</v>
      </c>
      <c r="AA119" s="277" t="s">
        <v>189</v>
      </c>
      <c r="AB119" s="277" t="s">
        <v>189</v>
      </c>
      <c r="AC119" s="277" t="s">
        <v>189</v>
      </c>
      <c r="AD119" s="277" t="s">
        <v>189</v>
      </c>
      <c r="AE119" s="277" t="s">
        <v>189</v>
      </c>
      <c r="AF119" s="277" t="s">
        <v>189</v>
      </c>
      <c r="AG119" s="277"/>
      <c r="AH119" s="277"/>
      <c r="AI119" s="277"/>
      <c r="AJ119" s="277"/>
      <c r="AK119" s="277"/>
      <c r="AL119" s="277"/>
      <c r="AM119" s="277"/>
      <c r="AN119" s="277"/>
      <c r="AO119" s="277"/>
      <c r="AP119" s="277"/>
      <c r="AQ119" s="241">
        <v>0</v>
      </c>
      <c r="AR119" s="241" t="s">
        <v>2332</v>
      </c>
    </row>
    <row r="120" spans="1:44" ht="18" x14ac:dyDescent="0.2">
      <c r="A120" s="278">
        <v>113662</v>
      </c>
      <c r="B120" t="s">
        <v>428</v>
      </c>
      <c r="C120" t="s">
        <v>652</v>
      </c>
      <c r="D120" t="s">
        <v>652</v>
      </c>
      <c r="E120" t="s">
        <v>652</v>
      </c>
      <c r="F120" t="s">
        <v>652</v>
      </c>
      <c r="G120" t="s">
        <v>652</v>
      </c>
      <c r="H120" t="s">
        <v>652</v>
      </c>
      <c r="I120" t="s">
        <v>652</v>
      </c>
      <c r="J120" t="s">
        <v>652</v>
      </c>
      <c r="K120" t="s">
        <v>652</v>
      </c>
      <c r="L120" t="s">
        <v>652</v>
      </c>
      <c r="M120" t="s">
        <v>652</v>
      </c>
      <c r="N120" t="s">
        <v>652</v>
      </c>
      <c r="O120" t="s">
        <v>652</v>
      </c>
      <c r="P120" t="s">
        <v>652</v>
      </c>
      <c r="Q120" t="s">
        <v>652</v>
      </c>
      <c r="R120" t="s">
        <v>652</v>
      </c>
      <c r="S120" t="s">
        <v>652</v>
      </c>
      <c r="T120" t="s">
        <v>652</v>
      </c>
      <c r="U120" t="s">
        <v>652</v>
      </c>
      <c r="V120" t="s">
        <v>652</v>
      </c>
      <c r="W120" t="s">
        <v>652</v>
      </c>
      <c r="X120" t="s">
        <v>652</v>
      </c>
      <c r="Y120" t="s">
        <v>652</v>
      </c>
      <c r="Z120" t="s">
        <v>652</v>
      </c>
      <c r="AA120" t="s">
        <v>652</v>
      </c>
      <c r="AB120" t="s">
        <v>652</v>
      </c>
      <c r="AC120" t="s">
        <v>652</v>
      </c>
      <c r="AD120" t="s">
        <v>652</v>
      </c>
      <c r="AE120" t="s">
        <v>652</v>
      </c>
      <c r="AF120" t="s">
        <v>652</v>
      </c>
      <c r="AG120"/>
      <c r="AH120"/>
      <c r="AI120"/>
      <c r="AJ120"/>
      <c r="AK120"/>
      <c r="AL120"/>
      <c r="AM120"/>
      <c r="AN120"/>
      <c r="AO120"/>
      <c r="AP120"/>
      <c r="AQ120" s="241">
        <v>0</v>
      </c>
      <c r="AR120" s="241">
        <v>0</v>
      </c>
    </row>
    <row r="121" spans="1:44" x14ac:dyDescent="0.2">
      <c r="A121" s="279">
        <v>113708</v>
      </c>
      <c r="B121" t="s">
        <v>428</v>
      </c>
      <c r="C121" s="277" t="s">
        <v>189</v>
      </c>
      <c r="D121" s="277" t="s">
        <v>189</v>
      </c>
      <c r="E121" s="277" t="s">
        <v>189</v>
      </c>
      <c r="F121" s="277" t="s">
        <v>189</v>
      </c>
      <c r="G121" s="277" t="s">
        <v>189</v>
      </c>
      <c r="H121" s="277" t="s">
        <v>189</v>
      </c>
      <c r="I121" s="277" t="s">
        <v>189</v>
      </c>
      <c r="J121" s="277" t="s">
        <v>189</v>
      </c>
      <c r="K121" s="277" t="s">
        <v>189</v>
      </c>
      <c r="L121" s="277" t="s">
        <v>189</v>
      </c>
      <c r="M121" s="277" t="s">
        <v>189</v>
      </c>
      <c r="N121" s="277" t="s">
        <v>189</v>
      </c>
      <c r="O121" s="277" t="s">
        <v>189</v>
      </c>
      <c r="P121" s="277" t="s">
        <v>189</v>
      </c>
      <c r="Q121" s="277" t="s">
        <v>189</v>
      </c>
      <c r="R121" s="277" t="s">
        <v>189</v>
      </c>
      <c r="S121" s="277" t="s">
        <v>189</v>
      </c>
      <c r="T121" s="277" t="s">
        <v>189</v>
      </c>
      <c r="U121" s="277" t="s">
        <v>189</v>
      </c>
      <c r="V121" s="277" t="s">
        <v>189</v>
      </c>
      <c r="W121" s="277" t="s">
        <v>189</v>
      </c>
      <c r="X121" s="277" t="s">
        <v>189</v>
      </c>
      <c r="Y121" s="277" t="s">
        <v>189</v>
      </c>
      <c r="Z121" s="277" t="s">
        <v>189</v>
      </c>
      <c r="AA121" s="277" t="s">
        <v>189</v>
      </c>
      <c r="AB121" s="277" t="s">
        <v>189</v>
      </c>
      <c r="AC121" s="277" t="s">
        <v>189</v>
      </c>
      <c r="AD121" s="277" t="s">
        <v>189</v>
      </c>
      <c r="AE121" s="277" t="s">
        <v>189</v>
      </c>
      <c r="AF121" s="277" t="s">
        <v>189</v>
      </c>
      <c r="AG121" s="277"/>
      <c r="AH121" s="277"/>
      <c r="AI121" s="277"/>
      <c r="AJ121" s="277"/>
      <c r="AK121" s="277"/>
      <c r="AL121" s="277"/>
      <c r="AM121" s="277"/>
      <c r="AN121" s="277"/>
      <c r="AO121" s="277"/>
      <c r="AP121" s="277"/>
      <c r="AQ121" s="241">
        <v>0</v>
      </c>
      <c r="AR121" s="241" t="s">
        <v>2332</v>
      </c>
    </row>
    <row r="122" spans="1:44" x14ac:dyDescent="0.2">
      <c r="A122" s="241">
        <v>113711</v>
      </c>
      <c r="B122" t="s">
        <v>428</v>
      </c>
      <c r="C122" s="241" t="s">
        <v>190</v>
      </c>
      <c r="D122" s="241" t="s">
        <v>190</v>
      </c>
      <c r="E122" s="241" t="s">
        <v>190</v>
      </c>
      <c r="F122" s="241" t="s">
        <v>190</v>
      </c>
      <c r="G122" s="241" t="s">
        <v>190</v>
      </c>
      <c r="H122" s="241" t="s">
        <v>190</v>
      </c>
      <c r="I122" s="241" t="s">
        <v>190</v>
      </c>
      <c r="J122" s="241" t="s">
        <v>190</v>
      </c>
      <c r="K122" s="241" t="s">
        <v>190</v>
      </c>
      <c r="L122" s="241" t="s">
        <v>190</v>
      </c>
      <c r="M122" s="241" t="s">
        <v>188</v>
      </c>
      <c r="N122" s="241" t="s">
        <v>190</v>
      </c>
      <c r="O122" s="241" t="s">
        <v>190</v>
      </c>
      <c r="P122" s="241" t="s">
        <v>190</v>
      </c>
      <c r="Q122" s="241" t="s">
        <v>190</v>
      </c>
      <c r="R122" s="241" t="s">
        <v>188</v>
      </c>
      <c r="S122" s="241" t="s">
        <v>190</v>
      </c>
      <c r="T122" s="241" t="s">
        <v>190</v>
      </c>
      <c r="U122" s="241" t="s">
        <v>190</v>
      </c>
      <c r="V122" s="241" t="s">
        <v>190</v>
      </c>
      <c r="W122" s="241" t="s">
        <v>189</v>
      </c>
      <c r="X122" s="241" t="s">
        <v>190</v>
      </c>
      <c r="Y122" s="241" t="s">
        <v>188</v>
      </c>
      <c r="Z122" s="241" t="s">
        <v>190</v>
      </c>
      <c r="AA122" s="241" t="s">
        <v>190</v>
      </c>
      <c r="AB122" s="241" t="s">
        <v>189</v>
      </c>
      <c r="AC122" s="241" t="s">
        <v>190</v>
      </c>
      <c r="AD122" s="241" t="s">
        <v>190</v>
      </c>
      <c r="AE122" s="241" t="s">
        <v>188</v>
      </c>
      <c r="AF122" s="241" t="s">
        <v>188</v>
      </c>
      <c r="AQ122" s="241">
        <v>0</v>
      </c>
      <c r="AR122" s="241">
        <v>0</v>
      </c>
    </row>
    <row r="123" spans="1:44" ht="18" x14ac:dyDescent="0.2">
      <c r="A123" s="278">
        <v>113714</v>
      </c>
      <c r="B123" t="s">
        <v>428</v>
      </c>
      <c r="C123" t="s">
        <v>652</v>
      </c>
      <c r="D123" t="s">
        <v>652</v>
      </c>
      <c r="E123" t="s">
        <v>652</v>
      </c>
      <c r="F123" t="s">
        <v>652</v>
      </c>
      <c r="G123" t="s">
        <v>652</v>
      </c>
      <c r="H123" t="s">
        <v>652</v>
      </c>
      <c r="I123" t="s">
        <v>652</v>
      </c>
      <c r="J123" t="s">
        <v>652</v>
      </c>
      <c r="K123" t="s">
        <v>652</v>
      </c>
      <c r="L123" t="s">
        <v>652</v>
      </c>
      <c r="M123" t="s">
        <v>652</v>
      </c>
      <c r="N123" t="s">
        <v>652</v>
      </c>
      <c r="O123" t="s">
        <v>652</v>
      </c>
      <c r="P123" t="s">
        <v>652</v>
      </c>
      <c r="Q123" t="s">
        <v>652</v>
      </c>
      <c r="R123" t="s">
        <v>652</v>
      </c>
      <c r="S123" t="s">
        <v>652</v>
      </c>
      <c r="T123" t="s">
        <v>652</v>
      </c>
      <c r="U123" t="s">
        <v>652</v>
      </c>
      <c r="V123" t="s">
        <v>652</v>
      </c>
      <c r="W123" t="s">
        <v>652</v>
      </c>
      <c r="X123" t="s">
        <v>652</v>
      </c>
      <c r="Y123" t="s">
        <v>652</v>
      </c>
      <c r="Z123" t="s">
        <v>652</v>
      </c>
      <c r="AA123" t="s">
        <v>652</v>
      </c>
      <c r="AB123" t="s">
        <v>652</v>
      </c>
      <c r="AC123" t="s">
        <v>652</v>
      </c>
      <c r="AD123" t="s">
        <v>652</v>
      </c>
      <c r="AE123" t="s">
        <v>652</v>
      </c>
      <c r="AF123" t="s">
        <v>652</v>
      </c>
      <c r="AG123"/>
      <c r="AH123"/>
      <c r="AI123"/>
      <c r="AJ123"/>
      <c r="AK123"/>
      <c r="AL123"/>
      <c r="AM123"/>
      <c r="AN123"/>
      <c r="AO123"/>
      <c r="AP123"/>
      <c r="AQ123" s="241">
        <v>0</v>
      </c>
      <c r="AR123" s="241">
        <v>0</v>
      </c>
    </row>
    <row r="124" spans="1:44" ht="18" x14ac:dyDescent="0.2">
      <c r="A124" s="278">
        <v>113737</v>
      </c>
      <c r="B124" t="s">
        <v>428</v>
      </c>
      <c r="C124" t="s">
        <v>652</v>
      </c>
      <c r="D124" t="s">
        <v>652</v>
      </c>
      <c r="E124" t="s">
        <v>652</v>
      </c>
      <c r="F124" t="s">
        <v>652</v>
      </c>
      <c r="G124" t="s">
        <v>652</v>
      </c>
      <c r="H124" t="s">
        <v>652</v>
      </c>
      <c r="I124" t="s">
        <v>652</v>
      </c>
      <c r="J124" t="s">
        <v>652</v>
      </c>
      <c r="K124" t="s">
        <v>652</v>
      </c>
      <c r="L124" t="s">
        <v>652</v>
      </c>
      <c r="M124" t="s">
        <v>652</v>
      </c>
      <c r="N124" t="s">
        <v>652</v>
      </c>
      <c r="O124" t="s">
        <v>652</v>
      </c>
      <c r="P124" t="s">
        <v>652</v>
      </c>
      <c r="Q124" t="s">
        <v>652</v>
      </c>
      <c r="R124" t="s">
        <v>652</v>
      </c>
      <c r="S124" t="s">
        <v>652</v>
      </c>
      <c r="T124" t="s">
        <v>652</v>
      </c>
      <c r="U124" t="s">
        <v>652</v>
      </c>
      <c r="V124" t="s">
        <v>652</v>
      </c>
      <c r="W124" t="s">
        <v>652</v>
      </c>
      <c r="X124" t="s">
        <v>652</v>
      </c>
      <c r="Y124" t="s">
        <v>652</v>
      </c>
      <c r="Z124" t="s">
        <v>652</v>
      </c>
      <c r="AA124" t="s">
        <v>652</v>
      </c>
      <c r="AB124" t="s">
        <v>652</v>
      </c>
      <c r="AC124" t="s">
        <v>652</v>
      </c>
      <c r="AD124" t="s">
        <v>652</v>
      </c>
      <c r="AE124" t="s">
        <v>652</v>
      </c>
      <c r="AF124" t="s">
        <v>652</v>
      </c>
      <c r="AG124"/>
      <c r="AH124"/>
      <c r="AI124"/>
      <c r="AJ124"/>
      <c r="AK124"/>
      <c r="AL124"/>
      <c r="AM124"/>
      <c r="AN124"/>
      <c r="AO124"/>
      <c r="AP124"/>
      <c r="AQ124" s="241">
        <v>0</v>
      </c>
      <c r="AR124" s="241">
        <v>0</v>
      </c>
    </row>
    <row r="125" spans="1:44" ht="18" x14ac:dyDescent="0.2">
      <c r="A125" s="278">
        <v>113741</v>
      </c>
      <c r="B125" t="s">
        <v>428</v>
      </c>
      <c r="C125" t="s">
        <v>652</v>
      </c>
      <c r="D125" t="s">
        <v>652</v>
      </c>
      <c r="E125" t="s">
        <v>652</v>
      </c>
      <c r="F125" t="s">
        <v>652</v>
      </c>
      <c r="G125" t="s">
        <v>652</v>
      </c>
      <c r="H125" t="s">
        <v>652</v>
      </c>
      <c r="I125" t="s">
        <v>652</v>
      </c>
      <c r="J125" t="s">
        <v>652</v>
      </c>
      <c r="K125" t="s">
        <v>652</v>
      </c>
      <c r="L125" t="s">
        <v>652</v>
      </c>
      <c r="M125" t="s">
        <v>652</v>
      </c>
      <c r="N125" t="s">
        <v>652</v>
      </c>
      <c r="O125" t="s">
        <v>652</v>
      </c>
      <c r="P125" t="s">
        <v>652</v>
      </c>
      <c r="Q125" t="s">
        <v>652</v>
      </c>
      <c r="R125" t="s">
        <v>652</v>
      </c>
      <c r="S125" t="s">
        <v>652</v>
      </c>
      <c r="T125" t="s">
        <v>652</v>
      </c>
      <c r="U125" t="s">
        <v>652</v>
      </c>
      <c r="V125" t="s">
        <v>652</v>
      </c>
      <c r="W125" t="s">
        <v>652</v>
      </c>
      <c r="X125" t="s">
        <v>652</v>
      </c>
      <c r="Y125" t="s">
        <v>652</v>
      </c>
      <c r="Z125" t="s">
        <v>652</v>
      </c>
      <c r="AA125" t="s">
        <v>652</v>
      </c>
      <c r="AB125" t="s">
        <v>652</v>
      </c>
      <c r="AC125" t="s">
        <v>652</v>
      </c>
      <c r="AD125" t="s">
        <v>652</v>
      </c>
      <c r="AE125" t="s">
        <v>652</v>
      </c>
      <c r="AF125" t="s">
        <v>652</v>
      </c>
      <c r="AG125"/>
      <c r="AH125"/>
      <c r="AI125"/>
      <c r="AJ125"/>
      <c r="AK125"/>
      <c r="AL125"/>
      <c r="AM125"/>
      <c r="AN125"/>
      <c r="AO125"/>
      <c r="AP125"/>
      <c r="AQ125" s="241">
        <v>0</v>
      </c>
      <c r="AR125" s="241">
        <v>0</v>
      </c>
    </row>
    <row r="126" spans="1:44" x14ac:dyDescent="0.2">
      <c r="A126">
        <v>113748</v>
      </c>
      <c r="B126" t="s">
        <v>428</v>
      </c>
      <c r="C126" t="s">
        <v>652</v>
      </c>
      <c r="D126" t="s">
        <v>652</v>
      </c>
      <c r="E126" t="s">
        <v>652</v>
      </c>
      <c r="F126" t="s">
        <v>652</v>
      </c>
      <c r="G126" t="s">
        <v>652</v>
      </c>
      <c r="H126" t="s">
        <v>652</v>
      </c>
      <c r="I126" t="s">
        <v>652</v>
      </c>
      <c r="J126" t="s">
        <v>652</v>
      </c>
      <c r="K126" t="s">
        <v>652</v>
      </c>
      <c r="L126" t="s">
        <v>652</v>
      </c>
      <c r="M126" t="s">
        <v>652</v>
      </c>
      <c r="N126" t="s">
        <v>652</v>
      </c>
      <c r="O126" t="s">
        <v>652</v>
      </c>
      <c r="P126" t="s">
        <v>652</v>
      </c>
      <c r="Q126" t="s">
        <v>652</v>
      </c>
      <c r="R126" t="s">
        <v>652</v>
      </c>
      <c r="S126" t="s">
        <v>652</v>
      </c>
      <c r="T126" t="s">
        <v>652</v>
      </c>
      <c r="U126" t="s">
        <v>652</v>
      </c>
      <c r="V126" t="s">
        <v>652</v>
      </c>
      <c r="W126" t="s">
        <v>652</v>
      </c>
      <c r="X126" t="s">
        <v>652</v>
      </c>
      <c r="Y126" t="s">
        <v>652</v>
      </c>
      <c r="Z126" t="s">
        <v>652</v>
      </c>
      <c r="AA126" t="s">
        <v>652</v>
      </c>
      <c r="AB126" t="s">
        <v>652</v>
      </c>
      <c r="AC126" t="s">
        <v>652</v>
      </c>
      <c r="AD126" t="s">
        <v>652</v>
      </c>
      <c r="AE126" t="s">
        <v>652</v>
      </c>
      <c r="AF126" t="s">
        <v>652</v>
      </c>
      <c r="AG126"/>
      <c r="AH126"/>
      <c r="AI126"/>
      <c r="AJ126"/>
      <c r="AK126"/>
      <c r="AL126"/>
      <c r="AM126"/>
      <c r="AN126"/>
      <c r="AO126"/>
      <c r="AP126"/>
      <c r="AQ126" s="241" t="s">
        <v>1716</v>
      </c>
      <c r="AR126" s="241">
        <v>0</v>
      </c>
    </row>
    <row r="127" spans="1:44" ht="18" x14ac:dyDescent="0.2">
      <c r="A127" s="278">
        <v>113795</v>
      </c>
      <c r="B127" t="s">
        <v>428</v>
      </c>
      <c r="C127" t="s">
        <v>652</v>
      </c>
      <c r="D127" t="s">
        <v>652</v>
      </c>
      <c r="E127" t="s">
        <v>652</v>
      </c>
      <c r="F127" t="s">
        <v>652</v>
      </c>
      <c r="G127" t="s">
        <v>652</v>
      </c>
      <c r="H127" t="s">
        <v>652</v>
      </c>
      <c r="I127" t="s">
        <v>652</v>
      </c>
      <c r="J127" t="s">
        <v>652</v>
      </c>
      <c r="K127" t="s">
        <v>652</v>
      </c>
      <c r="L127" t="s">
        <v>652</v>
      </c>
      <c r="M127" t="s">
        <v>652</v>
      </c>
      <c r="N127" t="s">
        <v>652</v>
      </c>
      <c r="O127" t="s">
        <v>652</v>
      </c>
      <c r="P127" t="s">
        <v>652</v>
      </c>
      <c r="Q127" t="s">
        <v>652</v>
      </c>
      <c r="R127" t="s">
        <v>652</v>
      </c>
      <c r="S127" t="s">
        <v>652</v>
      </c>
      <c r="T127" t="s">
        <v>652</v>
      </c>
      <c r="U127" t="s">
        <v>652</v>
      </c>
      <c r="V127" t="s">
        <v>652</v>
      </c>
      <c r="W127" t="s">
        <v>652</v>
      </c>
      <c r="X127" t="s">
        <v>652</v>
      </c>
      <c r="Y127" t="s">
        <v>652</v>
      </c>
      <c r="Z127" t="s">
        <v>652</v>
      </c>
      <c r="AA127" t="s">
        <v>652</v>
      </c>
      <c r="AB127" t="s">
        <v>652</v>
      </c>
      <c r="AC127" t="s">
        <v>652</v>
      </c>
      <c r="AD127" t="s">
        <v>652</v>
      </c>
      <c r="AE127" t="s">
        <v>652</v>
      </c>
      <c r="AF127" t="s">
        <v>652</v>
      </c>
      <c r="AG127"/>
      <c r="AH127"/>
      <c r="AI127"/>
      <c r="AJ127"/>
      <c r="AK127"/>
      <c r="AL127"/>
      <c r="AM127"/>
      <c r="AN127"/>
      <c r="AO127"/>
      <c r="AP127"/>
      <c r="AQ127" s="241">
        <v>0</v>
      </c>
      <c r="AR127" s="241">
        <v>0</v>
      </c>
    </row>
    <row r="128" spans="1:44" ht="18" x14ac:dyDescent="0.2">
      <c r="A128" s="278">
        <v>113868</v>
      </c>
      <c r="B128" t="s">
        <v>428</v>
      </c>
      <c r="C128" t="s">
        <v>652</v>
      </c>
      <c r="D128" t="s">
        <v>652</v>
      </c>
      <c r="E128" t="s">
        <v>652</v>
      </c>
      <c r="F128" t="s">
        <v>652</v>
      </c>
      <c r="G128" t="s">
        <v>652</v>
      </c>
      <c r="H128" t="s">
        <v>652</v>
      </c>
      <c r="I128" t="s">
        <v>652</v>
      </c>
      <c r="J128" t="s">
        <v>652</v>
      </c>
      <c r="K128" t="s">
        <v>652</v>
      </c>
      <c r="L128" t="s">
        <v>652</v>
      </c>
      <c r="M128" t="s">
        <v>652</v>
      </c>
      <c r="N128" t="s">
        <v>652</v>
      </c>
      <c r="O128" t="s">
        <v>652</v>
      </c>
      <c r="P128" t="s">
        <v>652</v>
      </c>
      <c r="Q128" t="s">
        <v>652</v>
      </c>
      <c r="R128" t="s">
        <v>652</v>
      </c>
      <c r="S128" t="s">
        <v>652</v>
      </c>
      <c r="T128" t="s">
        <v>652</v>
      </c>
      <c r="U128" t="s">
        <v>652</v>
      </c>
      <c r="V128" t="s">
        <v>652</v>
      </c>
      <c r="W128" t="s">
        <v>652</v>
      </c>
      <c r="X128" t="s">
        <v>652</v>
      </c>
      <c r="Y128" t="s">
        <v>652</v>
      </c>
      <c r="Z128" t="s">
        <v>652</v>
      </c>
      <c r="AA128" t="s">
        <v>652</v>
      </c>
      <c r="AB128" t="s">
        <v>652</v>
      </c>
      <c r="AC128" t="s">
        <v>652</v>
      </c>
      <c r="AD128" t="s">
        <v>652</v>
      </c>
      <c r="AE128" t="s">
        <v>652</v>
      </c>
      <c r="AF128" t="s">
        <v>652</v>
      </c>
      <c r="AG128"/>
      <c r="AH128"/>
      <c r="AI128"/>
      <c r="AJ128"/>
      <c r="AK128"/>
      <c r="AL128"/>
      <c r="AM128"/>
      <c r="AN128"/>
      <c r="AO128"/>
      <c r="AP128"/>
      <c r="AQ128" s="241">
        <v>0</v>
      </c>
      <c r="AR128" s="241">
        <v>0</v>
      </c>
    </row>
    <row r="129" spans="1:44" ht="18" x14ac:dyDescent="0.2">
      <c r="A129" s="278">
        <v>113942</v>
      </c>
      <c r="B129" t="s">
        <v>428</v>
      </c>
      <c r="C129" t="s">
        <v>652</v>
      </c>
      <c r="D129" t="s">
        <v>652</v>
      </c>
      <c r="E129" t="s">
        <v>652</v>
      </c>
      <c r="F129" t="s">
        <v>652</v>
      </c>
      <c r="G129" t="s">
        <v>652</v>
      </c>
      <c r="H129" t="s">
        <v>652</v>
      </c>
      <c r="I129" t="s">
        <v>652</v>
      </c>
      <c r="J129" t="s">
        <v>652</v>
      </c>
      <c r="K129" t="s">
        <v>652</v>
      </c>
      <c r="L129" t="s">
        <v>652</v>
      </c>
      <c r="M129" t="s">
        <v>652</v>
      </c>
      <c r="N129" t="s">
        <v>652</v>
      </c>
      <c r="O129" t="s">
        <v>652</v>
      </c>
      <c r="P129" t="s">
        <v>652</v>
      </c>
      <c r="Q129" t="s">
        <v>652</v>
      </c>
      <c r="R129" t="s">
        <v>652</v>
      </c>
      <c r="S129" t="s">
        <v>652</v>
      </c>
      <c r="T129" t="s">
        <v>652</v>
      </c>
      <c r="U129" t="s">
        <v>652</v>
      </c>
      <c r="V129" t="s">
        <v>652</v>
      </c>
      <c r="W129" t="s">
        <v>652</v>
      </c>
      <c r="X129" t="s">
        <v>652</v>
      </c>
      <c r="Y129" t="s">
        <v>652</v>
      </c>
      <c r="Z129" t="s">
        <v>652</v>
      </c>
      <c r="AA129" t="s">
        <v>652</v>
      </c>
      <c r="AB129" t="s">
        <v>652</v>
      </c>
      <c r="AC129" t="s">
        <v>652</v>
      </c>
      <c r="AD129" t="s">
        <v>652</v>
      </c>
      <c r="AE129" t="s">
        <v>652</v>
      </c>
      <c r="AF129" t="s">
        <v>652</v>
      </c>
      <c r="AG129"/>
      <c r="AH129"/>
      <c r="AI129"/>
      <c r="AJ129"/>
      <c r="AK129"/>
      <c r="AL129"/>
      <c r="AM129"/>
      <c r="AN129"/>
      <c r="AO129"/>
      <c r="AP129"/>
      <c r="AQ129" s="241">
        <v>0</v>
      </c>
      <c r="AR129" s="241">
        <v>0</v>
      </c>
    </row>
    <row r="130" spans="1:44" x14ac:dyDescent="0.2">
      <c r="A130">
        <v>113959</v>
      </c>
      <c r="B130" t="s">
        <v>428</v>
      </c>
      <c r="C130" t="s">
        <v>652</v>
      </c>
      <c r="D130" t="s">
        <v>652</v>
      </c>
      <c r="E130" t="s">
        <v>652</v>
      </c>
      <c r="F130" t="s">
        <v>652</v>
      </c>
      <c r="G130" t="s">
        <v>652</v>
      </c>
      <c r="H130" t="s">
        <v>652</v>
      </c>
      <c r="I130" t="s">
        <v>652</v>
      </c>
      <c r="J130" t="s">
        <v>652</v>
      </c>
      <c r="K130" t="s">
        <v>652</v>
      </c>
      <c r="L130" t="s">
        <v>652</v>
      </c>
      <c r="M130" t="s">
        <v>652</v>
      </c>
      <c r="N130" t="s">
        <v>652</v>
      </c>
      <c r="O130" t="s">
        <v>652</v>
      </c>
      <c r="P130" t="s">
        <v>652</v>
      </c>
      <c r="Q130" t="s">
        <v>652</v>
      </c>
      <c r="R130" t="s">
        <v>652</v>
      </c>
      <c r="S130" t="s">
        <v>652</v>
      </c>
      <c r="T130" t="s">
        <v>652</v>
      </c>
      <c r="U130" t="s">
        <v>652</v>
      </c>
      <c r="V130" t="s">
        <v>652</v>
      </c>
      <c r="W130" t="s">
        <v>652</v>
      </c>
      <c r="X130" t="s">
        <v>652</v>
      </c>
      <c r="Y130" t="s">
        <v>652</v>
      </c>
      <c r="Z130" t="s">
        <v>652</v>
      </c>
      <c r="AA130" t="s">
        <v>652</v>
      </c>
      <c r="AB130" t="s">
        <v>652</v>
      </c>
      <c r="AC130" t="s">
        <v>652</v>
      </c>
      <c r="AD130" t="s">
        <v>652</v>
      </c>
      <c r="AE130" t="s">
        <v>652</v>
      </c>
      <c r="AF130" t="s">
        <v>652</v>
      </c>
      <c r="AG130"/>
      <c r="AH130"/>
      <c r="AI130"/>
      <c r="AJ130"/>
      <c r="AK130"/>
      <c r="AL130"/>
      <c r="AM130"/>
      <c r="AN130"/>
      <c r="AO130"/>
      <c r="AP130"/>
      <c r="AQ130" s="241">
        <v>0</v>
      </c>
      <c r="AR130" s="241">
        <v>0</v>
      </c>
    </row>
    <row r="131" spans="1:44" ht="18" x14ac:dyDescent="0.2">
      <c r="A131" s="278">
        <v>114113</v>
      </c>
      <c r="B131" t="s">
        <v>428</v>
      </c>
      <c r="C131" t="s">
        <v>652</v>
      </c>
      <c r="D131" t="s">
        <v>652</v>
      </c>
      <c r="E131" t="s">
        <v>652</v>
      </c>
      <c r="F131" t="s">
        <v>652</v>
      </c>
      <c r="G131" t="s">
        <v>652</v>
      </c>
      <c r="H131" t="s">
        <v>652</v>
      </c>
      <c r="I131" t="s">
        <v>652</v>
      </c>
      <c r="J131" t="s">
        <v>652</v>
      </c>
      <c r="K131" t="s">
        <v>652</v>
      </c>
      <c r="L131" t="s">
        <v>652</v>
      </c>
      <c r="M131" t="s">
        <v>652</v>
      </c>
      <c r="N131" t="s">
        <v>652</v>
      </c>
      <c r="O131" t="s">
        <v>652</v>
      </c>
      <c r="P131" t="s">
        <v>652</v>
      </c>
      <c r="Q131" t="s">
        <v>652</v>
      </c>
      <c r="R131" t="s">
        <v>652</v>
      </c>
      <c r="S131" t="s">
        <v>652</v>
      </c>
      <c r="T131" t="s">
        <v>652</v>
      </c>
      <c r="U131" t="s">
        <v>652</v>
      </c>
      <c r="V131" t="s">
        <v>652</v>
      </c>
      <c r="W131" t="s">
        <v>652</v>
      </c>
      <c r="X131" t="s">
        <v>652</v>
      </c>
      <c r="Y131" t="s">
        <v>652</v>
      </c>
      <c r="Z131" t="s">
        <v>652</v>
      </c>
      <c r="AA131" t="s">
        <v>652</v>
      </c>
      <c r="AB131" t="s">
        <v>652</v>
      </c>
      <c r="AC131" t="s">
        <v>652</v>
      </c>
      <c r="AD131" t="s">
        <v>652</v>
      </c>
      <c r="AE131" t="s">
        <v>652</v>
      </c>
      <c r="AF131" t="s">
        <v>652</v>
      </c>
      <c r="AG131"/>
      <c r="AH131"/>
      <c r="AI131"/>
      <c r="AJ131"/>
      <c r="AK131"/>
      <c r="AL131"/>
      <c r="AM131"/>
      <c r="AN131"/>
      <c r="AO131"/>
      <c r="AP131"/>
      <c r="AQ131" s="241">
        <v>0</v>
      </c>
      <c r="AR131" s="241">
        <v>0</v>
      </c>
    </row>
    <row r="132" spans="1:44" ht="18" x14ac:dyDescent="0.2">
      <c r="A132" s="278">
        <v>114145</v>
      </c>
      <c r="B132" t="s">
        <v>428</v>
      </c>
      <c r="C132" t="s">
        <v>652</v>
      </c>
      <c r="D132" t="s">
        <v>652</v>
      </c>
      <c r="E132" t="s">
        <v>652</v>
      </c>
      <c r="F132" t="s">
        <v>652</v>
      </c>
      <c r="G132" t="s">
        <v>652</v>
      </c>
      <c r="H132" t="s">
        <v>652</v>
      </c>
      <c r="I132" t="s">
        <v>652</v>
      </c>
      <c r="J132" t="s">
        <v>652</v>
      </c>
      <c r="K132" t="s">
        <v>652</v>
      </c>
      <c r="L132" t="s">
        <v>652</v>
      </c>
      <c r="M132" t="s">
        <v>652</v>
      </c>
      <c r="N132" t="s">
        <v>652</v>
      </c>
      <c r="O132" t="s">
        <v>652</v>
      </c>
      <c r="P132" t="s">
        <v>652</v>
      </c>
      <c r="Q132" t="s">
        <v>652</v>
      </c>
      <c r="R132" t="s">
        <v>652</v>
      </c>
      <c r="S132" t="s">
        <v>652</v>
      </c>
      <c r="T132" t="s">
        <v>652</v>
      </c>
      <c r="U132" t="s">
        <v>652</v>
      </c>
      <c r="V132" t="s">
        <v>652</v>
      </c>
      <c r="W132" t="s">
        <v>652</v>
      </c>
      <c r="X132" t="s">
        <v>652</v>
      </c>
      <c r="Y132" t="s">
        <v>652</v>
      </c>
      <c r="Z132" t="s">
        <v>652</v>
      </c>
      <c r="AA132" t="s">
        <v>652</v>
      </c>
      <c r="AB132" t="s">
        <v>652</v>
      </c>
      <c r="AC132" t="s">
        <v>652</v>
      </c>
      <c r="AD132" t="s">
        <v>652</v>
      </c>
      <c r="AE132" t="s">
        <v>652</v>
      </c>
      <c r="AF132" t="s">
        <v>652</v>
      </c>
      <c r="AG132"/>
      <c r="AH132"/>
      <c r="AI132"/>
      <c r="AJ132"/>
      <c r="AK132"/>
      <c r="AL132"/>
      <c r="AM132"/>
      <c r="AN132"/>
      <c r="AO132"/>
      <c r="AP132"/>
      <c r="AQ132" s="241">
        <v>0</v>
      </c>
      <c r="AR132" s="241">
        <v>0</v>
      </c>
    </row>
    <row r="133" spans="1:44" ht="21.75" x14ac:dyDescent="0.5">
      <c r="A133" s="268">
        <v>114239</v>
      </c>
      <c r="B133" t="s">
        <v>428</v>
      </c>
      <c r="C133" s="241" t="s">
        <v>652</v>
      </c>
      <c r="D133" s="241" t="s">
        <v>652</v>
      </c>
      <c r="E133" s="241" t="s">
        <v>652</v>
      </c>
      <c r="F133" s="241" t="s">
        <v>652</v>
      </c>
      <c r="G133" s="241" t="s">
        <v>652</v>
      </c>
      <c r="H133" s="241" t="s">
        <v>652</v>
      </c>
      <c r="I133" s="241" t="s">
        <v>652</v>
      </c>
      <c r="J133" s="241" t="s">
        <v>652</v>
      </c>
      <c r="K133" s="241" t="s">
        <v>652</v>
      </c>
      <c r="L133" s="241" t="s">
        <v>652</v>
      </c>
      <c r="M133" s="241" t="s">
        <v>652</v>
      </c>
      <c r="N133" s="241" t="s">
        <v>652</v>
      </c>
      <c r="O133" s="241" t="s">
        <v>652</v>
      </c>
      <c r="P133" s="241" t="s">
        <v>652</v>
      </c>
      <c r="Q133" s="241" t="s">
        <v>652</v>
      </c>
      <c r="R133" s="241" t="s">
        <v>652</v>
      </c>
      <c r="S133" s="241" t="s">
        <v>652</v>
      </c>
      <c r="T133" s="241" t="s">
        <v>652</v>
      </c>
      <c r="U133" s="241" t="s">
        <v>652</v>
      </c>
      <c r="V133" s="241" t="s">
        <v>652</v>
      </c>
      <c r="W133" s="241" t="s">
        <v>652</v>
      </c>
      <c r="X133" s="241" t="s">
        <v>652</v>
      </c>
      <c r="Y133" s="241" t="s">
        <v>652</v>
      </c>
      <c r="Z133" s="241" t="s">
        <v>652</v>
      </c>
      <c r="AA133" s="241" t="s">
        <v>652</v>
      </c>
      <c r="AB133" s="241" t="s">
        <v>652</v>
      </c>
      <c r="AC133" s="241" t="s">
        <v>652</v>
      </c>
      <c r="AD133" s="241" t="s">
        <v>652</v>
      </c>
      <c r="AE133" s="241" t="s">
        <v>652</v>
      </c>
      <c r="AF133" s="241" t="s">
        <v>652</v>
      </c>
      <c r="AQ133" s="241" t="s">
        <v>1716</v>
      </c>
      <c r="AR133" s="241">
        <v>0</v>
      </c>
    </row>
    <row r="134" spans="1:44" x14ac:dyDescent="0.2">
      <c r="A134" s="279">
        <v>114251</v>
      </c>
      <c r="B134" t="s">
        <v>428</v>
      </c>
      <c r="C134" s="277" t="s">
        <v>189</v>
      </c>
      <c r="D134" s="277" t="s">
        <v>189</v>
      </c>
      <c r="E134" s="277" t="s">
        <v>189</v>
      </c>
      <c r="F134" s="277" t="s">
        <v>189</v>
      </c>
      <c r="G134" s="277" t="s">
        <v>189</v>
      </c>
      <c r="H134" s="277" t="s">
        <v>189</v>
      </c>
      <c r="I134" s="277" t="s">
        <v>189</v>
      </c>
      <c r="J134" s="277" t="s">
        <v>189</v>
      </c>
      <c r="K134" s="277" t="s">
        <v>189</v>
      </c>
      <c r="L134" s="277" t="s">
        <v>189</v>
      </c>
      <c r="M134" s="277" t="s">
        <v>189</v>
      </c>
      <c r="N134" s="277" t="s">
        <v>189</v>
      </c>
      <c r="O134" s="277" t="s">
        <v>189</v>
      </c>
      <c r="P134" s="277" t="s">
        <v>189</v>
      </c>
      <c r="Q134" s="277" t="s">
        <v>189</v>
      </c>
      <c r="R134" s="277" t="s">
        <v>189</v>
      </c>
      <c r="S134" s="277" t="s">
        <v>189</v>
      </c>
      <c r="T134" s="277" t="s">
        <v>189</v>
      </c>
      <c r="U134" s="277" t="s">
        <v>189</v>
      </c>
      <c r="V134" s="277" t="s">
        <v>189</v>
      </c>
      <c r="W134" s="277" t="s">
        <v>189</v>
      </c>
      <c r="X134" s="277" t="s">
        <v>189</v>
      </c>
      <c r="Y134" s="277" t="s">
        <v>189</v>
      </c>
      <c r="Z134" s="277" t="s">
        <v>189</v>
      </c>
      <c r="AA134" s="277" t="s">
        <v>189</v>
      </c>
      <c r="AB134" s="277" t="s">
        <v>189</v>
      </c>
      <c r="AC134" s="277" t="s">
        <v>189</v>
      </c>
      <c r="AD134" s="277" t="s">
        <v>189</v>
      </c>
      <c r="AE134" s="277" t="s">
        <v>189</v>
      </c>
      <c r="AF134" s="277" t="s">
        <v>189</v>
      </c>
      <c r="AG134" s="277"/>
      <c r="AH134" s="277"/>
      <c r="AI134" s="277"/>
      <c r="AJ134" s="277"/>
      <c r="AK134" s="277"/>
      <c r="AL134" s="277"/>
      <c r="AM134" s="277"/>
      <c r="AN134" s="277"/>
      <c r="AO134" s="277"/>
      <c r="AP134" s="277"/>
      <c r="AQ134" s="241">
        <v>0</v>
      </c>
      <c r="AR134" s="241" t="s">
        <v>2332</v>
      </c>
    </row>
    <row r="135" spans="1:44" x14ac:dyDescent="0.2">
      <c r="A135" s="279">
        <v>114295</v>
      </c>
      <c r="B135" t="s">
        <v>428</v>
      </c>
      <c r="C135" s="277" t="s">
        <v>189</v>
      </c>
      <c r="D135" s="277" t="s">
        <v>189</v>
      </c>
      <c r="E135" s="277" t="s">
        <v>189</v>
      </c>
      <c r="F135" s="277" t="s">
        <v>189</v>
      </c>
      <c r="G135" s="277" t="s">
        <v>189</v>
      </c>
      <c r="H135" s="277" t="s">
        <v>189</v>
      </c>
      <c r="I135" s="277" t="s">
        <v>189</v>
      </c>
      <c r="J135" s="277" t="s">
        <v>189</v>
      </c>
      <c r="K135" s="277" t="s">
        <v>189</v>
      </c>
      <c r="L135" s="277" t="s">
        <v>189</v>
      </c>
      <c r="M135" s="277" t="s">
        <v>189</v>
      </c>
      <c r="N135" s="277" t="s">
        <v>189</v>
      </c>
      <c r="O135" s="277" t="s">
        <v>189</v>
      </c>
      <c r="P135" s="277" t="s">
        <v>189</v>
      </c>
      <c r="Q135" s="277" t="s">
        <v>189</v>
      </c>
      <c r="R135" s="277" t="s">
        <v>189</v>
      </c>
      <c r="S135" s="277" t="s">
        <v>189</v>
      </c>
      <c r="T135" s="277" t="s">
        <v>189</v>
      </c>
      <c r="U135" s="277" t="s">
        <v>189</v>
      </c>
      <c r="V135" s="277" t="s">
        <v>189</v>
      </c>
      <c r="W135" s="277" t="s">
        <v>189</v>
      </c>
      <c r="X135" s="277" t="s">
        <v>189</v>
      </c>
      <c r="Y135" s="277" t="s">
        <v>189</v>
      </c>
      <c r="Z135" s="277" t="s">
        <v>189</v>
      </c>
      <c r="AA135" s="277" t="s">
        <v>189</v>
      </c>
      <c r="AB135" s="277" t="s">
        <v>189</v>
      </c>
      <c r="AC135" s="277" t="s">
        <v>189</v>
      </c>
      <c r="AD135" s="277" t="s">
        <v>189</v>
      </c>
      <c r="AE135" s="277" t="s">
        <v>189</v>
      </c>
      <c r="AF135" s="277" t="s">
        <v>189</v>
      </c>
      <c r="AG135" s="277"/>
      <c r="AH135" s="277"/>
      <c r="AI135" s="277"/>
      <c r="AJ135" s="277"/>
      <c r="AK135" s="277"/>
      <c r="AL135" s="277"/>
      <c r="AM135" s="277"/>
      <c r="AN135" s="277"/>
      <c r="AO135" s="277"/>
      <c r="AP135" s="277"/>
      <c r="AQ135" s="241">
        <v>0</v>
      </c>
      <c r="AR135" s="241" t="s">
        <v>2332</v>
      </c>
    </row>
    <row r="136" spans="1:44" x14ac:dyDescent="0.2">
      <c r="A136" s="279">
        <v>114315</v>
      </c>
      <c r="B136" t="s">
        <v>428</v>
      </c>
      <c r="C136" s="277" t="s">
        <v>189</v>
      </c>
      <c r="D136" s="277" t="s">
        <v>189</v>
      </c>
      <c r="E136" s="277" t="s">
        <v>189</v>
      </c>
      <c r="F136" s="277" t="s">
        <v>189</v>
      </c>
      <c r="G136" s="277" t="s">
        <v>189</v>
      </c>
      <c r="H136" s="277" t="s">
        <v>189</v>
      </c>
      <c r="I136" s="277" t="s">
        <v>189</v>
      </c>
      <c r="J136" s="277" t="s">
        <v>189</v>
      </c>
      <c r="K136" s="277" t="s">
        <v>189</v>
      </c>
      <c r="L136" s="277" t="s">
        <v>189</v>
      </c>
      <c r="M136" s="277" t="s">
        <v>189</v>
      </c>
      <c r="N136" s="277" t="s">
        <v>189</v>
      </c>
      <c r="O136" s="277" t="s">
        <v>189</v>
      </c>
      <c r="P136" s="277" t="s">
        <v>189</v>
      </c>
      <c r="Q136" s="277" t="s">
        <v>189</v>
      </c>
      <c r="R136" s="277" t="s">
        <v>189</v>
      </c>
      <c r="S136" s="277" t="s">
        <v>189</v>
      </c>
      <c r="T136" s="277" t="s">
        <v>189</v>
      </c>
      <c r="U136" s="277" t="s">
        <v>189</v>
      </c>
      <c r="V136" s="277" t="s">
        <v>189</v>
      </c>
      <c r="W136" s="277" t="s">
        <v>189</v>
      </c>
      <c r="X136" s="277" t="s">
        <v>189</v>
      </c>
      <c r="Y136" s="277" t="s">
        <v>189</v>
      </c>
      <c r="Z136" s="277" t="s">
        <v>189</v>
      </c>
      <c r="AA136" s="277" t="s">
        <v>189</v>
      </c>
      <c r="AB136" s="277" t="s">
        <v>189</v>
      </c>
      <c r="AC136" s="277" t="s">
        <v>189</v>
      </c>
      <c r="AD136" s="277" t="s">
        <v>189</v>
      </c>
      <c r="AE136" s="277" t="s">
        <v>189</v>
      </c>
      <c r="AF136" s="277" t="s">
        <v>189</v>
      </c>
      <c r="AG136" s="277"/>
      <c r="AH136" s="277"/>
      <c r="AI136" s="277"/>
      <c r="AJ136" s="277"/>
      <c r="AK136" s="277"/>
      <c r="AL136" s="277"/>
      <c r="AM136" s="277"/>
      <c r="AN136" s="277"/>
      <c r="AO136" s="277"/>
      <c r="AP136" s="277"/>
      <c r="AQ136" s="241">
        <v>0</v>
      </c>
      <c r="AR136" s="241" t="s">
        <v>2332</v>
      </c>
    </row>
    <row r="137" spans="1:44" ht="18" x14ac:dyDescent="0.2">
      <c r="A137" s="278">
        <v>114343</v>
      </c>
      <c r="B137" t="s">
        <v>428</v>
      </c>
      <c r="C137" t="s">
        <v>652</v>
      </c>
      <c r="D137" t="s">
        <v>652</v>
      </c>
      <c r="E137" t="s">
        <v>652</v>
      </c>
      <c r="F137" t="s">
        <v>652</v>
      </c>
      <c r="G137" t="s">
        <v>652</v>
      </c>
      <c r="H137" t="s">
        <v>652</v>
      </c>
      <c r="I137" t="s">
        <v>652</v>
      </c>
      <c r="J137" t="s">
        <v>652</v>
      </c>
      <c r="K137" t="s">
        <v>652</v>
      </c>
      <c r="L137" t="s">
        <v>652</v>
      </c>
      <c r="M137" t="s">
        <v>652</v>
      </c>
      <c r="N137" t="s">
        <v>652</v>
      </c>
      <c r="O137" t="s">
        <v>652</v>
      </c>
      <c r="P137" t="s">
        <v>652</v>
      </c>
      <c r="Q137" t="s">
        <v>652</v>
      </c>
      <c r="R137" t="s">
        <v>652</v>
      </c>
      <c r="S137" t="s">
        <v>652</v>
      </c>
      <c r="T137" t="s">
        <v>652</v>
      </c>
      <c r="U137" t="s">
        <v>652</v>
      </c>
      <c r="V137" t="s">
        <v>652</v>
      </c>
      <c r="W137" t="s">
        <v>652</v>
      </c>
      <c r="X137" t="s">
        <v>652</v>
      </c>
      <c r="Y137" t="s">
        <v>652</v>
      </c>
      <c r="Z137" t="s">
        <v>652</v>
      </c>
      <c r="AA137" t="s">
        <v>652</v>
      </c>
      <c r="AB137" t="s">
        <v>652</v>
      </c>
      <c r="AC137" t="s">
        <v>652</v>
      </c>
      <c r="AD137" t="s">
        <v>652</v>
      </c>
      <c r="AE137" t="s">
        <v>652</v>
      </c>
      <c r="AF137" t="s">
        <v>652</v>
      </c>
      <c r="AG137"/>
      <c r="AH137"/>
      <c r="AI137"/>
      <c r="AJ137"/>
      <c r="AK137"/>
      <c r="AL137"/>
      <c r="AM137"/>
      <c r="AN137"/>
      <c r="AO137"/>
      <c r="AP137"/>
      <c r="AQ137" s="241">
        <v>0</v>
      </c>
      <c r="AR137" s="241">
        <v>0</v>
      </c>
    </row>
    <row r="138" spans="1:44" ht="18" x14ac:dyDescent="0.2">
      <c r="A138" s="278">
        <v>114430</v>
      </c>
      <c r="B138" t="s">
        <v>428</v>
      </c>
      <c r="C138" t="s">
        <v>652</v>
      </c>
      <c r="D138" t="s">
        <v>652</v>
      </c>
      <c r="E138" t="s">
        <v>652</v>
      </c>
      <c r="F138" t="s">
        <v>652</v>
      </c>
      <c r="G138" t="s">
        <v>652</v>
      </c>
      <c r="H138" t="s">
        <v>652</v>
      </c>
      <c r="I138" t="s">
        <v>652</v>
      </c>
      <c r="J138" t="s">
        <v>652</v>
      </c>
      <c r="K138" t="s">
        <v>652</v>
      </c>
      <c r="L138" t="s">
        <v>652</v>
      </c>
      <c r="M138" t="s">
        <v>652</v>
      </c>
      <c r="N138" t="s">
        <v>652</v>
      </c>
      <c r="O138" t="s">
        <v>652</v>
      </c>
      <c r="P138" t="s">
        <v>652</v>
      </c>
      <c r="Q138" t="s">
        <v>652</v>
      </c>
      <c r="R138" t="s">
        <v>652</v>
      </c>
      <c r="S138" t="s">
        <v>652</v>
      </c>
      <c r="T138" t="s">
        <v>652</v>
      </c>
      <c r="U138" t="s">
        <v>652</v>
      </c>
      <c r="V138" t="s">
        <v>652</v>
      </c>
      <c r="W138" t="s">
        <v>652</v>
      </c>
      <c r="X138" t="s">
        <v>652</v>
      </c>
      <c r="Y138" t="s">
        <v>652</v>
      </c>
      <c r="Z138" t="s">
        <v>652</v>
      </c>
      <c r="AA138" t="s">
        <v>652</v>
      </c>
      <c r="AB138" t="s">
        <v>652</v>
      </c>
      <c r="AC138" t="s">
        <v>652</v>
      </c>
      <c r="AD138" t="s">
        <v>652</v>
      </c>
      <c r="AE138" t="s">
        <v>652</v>
      </c>
      <c r="AF138" t="s">
        <v>652</v>
      </c>
      <c r="AG138"/>
      <c r="AH138"/>
      <c r="AI138"/>
      <c r="AJ138"/>
      <c r="AK138"/>
      <c r="AL138"/>
      <c r="AM138"/>
      <c r="AN138"/>
      <c r="AO138"/>
      <c r="AP138"/>
      <c r="AQ138" s="241">
        <v>0</v>
      </c>
      <c r="AR138" s="241">
        <v>0</v>
      </c>
    </row>
    <row r="139" spans="1:44" ht="18" x14ac:dyDescent="0.2">
      <c r="A139" s="278">
        <v>114445</v>
      </c>
      <c r="B139" t="s">
        <v>428</v>
      </c>
      <c r="C139" t="s">
        <v>652</v>
      </c>
      <c r="D139" t="s">
        <v>652</v>
      </c>
      <c r="E139" t="s">
        <v>652</v>
      </c>
      <c r="F139" t="s">
        <v>652</v>
      </c>
      <c r="G139" t="s">
        <v>652</v>
      </c>
      <c r="H139" t="s">
        <v>652</v>
      </c>
      <c r="I139" t="s">
        <v>652</v>
      </c>
      <c r="J139" t="s">
        <v>652</v>
      </c>
      <c r="K139" t="s">
        <v>652</v>
      </c>
      <c r="L139" t="s">
        <v>652</v>
      </c>
      <c r="M139" t="s">
        <v>652</v>
      </c>
      <c r="N139" t="s">
        <v>652</v>
      </c>
      <c r="O139" t="s">
        <v>652</v>
      </c>
      <c r="P139" t="s">
        <v>652</v>
      </c>
      <c r="Q139" t="s">
        <v>652</v>
      </c>
      <c r="R139" t="s">
        <v>652</v>
      </c>
      <c r="S139" t="s">
        <v>652</v>
      </c>
      <c r="T139" t="s">
        <v>652</v>
      </c>
      <c r="U139" t="s">
        <v>652</v>
      </c>
      <c r="V139" t="s">
        <v>652</v>
      </c>
      <c r="W139" t="s">
        <v>652</v>
      </c>
      <c r="X139" t="s">
        <v>652</v>
      </c>
      <c r="Y139" t="s">
        <v>652</v>
      </c>
      <c r="Z139" t="s">
        <v>652</v>
      </c>
      <c r="AA139" t="s">
        <v>652</v>
      </c>
      <c r="AB139" t="s">
        <v>652</v>
      </c>
      <c r="AC139" t="s">
        <v>652</v>
      </c>
      <c r="AD139" t="s">
        <v>652</v>
      </c>
      <c r="AE139" t="s">
        <v>652</v>
      </c>
      <c r="AF139" t="s">
        <v>652</v>
      </c>
      <c r="AG139"/>
      <c r="AH139"/>
      <c r="AI139"/>
      <c r="AJ139"/>
      <c r="AK139"/>
      <c r="AL139"/>
      <c r="AM139"/>
      <c r="AN139"/>
      <c r="AO139"/>
      <c r="AP139"/>
      <c r="AQ139" s="241">
        <v>0</v>
      </c>
      <c r="AR139" s="241">
        <v>0</v>
      </c>
    </row>
    <row r="140" spans="1:44" x14ac:dyDescent="0.2">
      <c r="A140" s="279">
        <v>114478</v>
      </c>
      <c r="B140" t="s">
        <v>428</v>
      </c>
      <c r="C140" s="277" t="s">
        <v>189</v>
      </c>
      <c r="D140" s="277" t="s">
        <v>189</v>
      </c>
      <c r="E140" s="277" t="s">
        <v>189</v>
      </c>
      <c r="F140" s="277" t="s">
        <v>189</v>
      </c>
      <c r="G140" s="277" t="s">
        <v>189</v>
      </c>
      <c r="H140" s="277" t="s">
        <v>189</v>
      </c>
      <c r="I140" s="277" t="s">
        <v>189</v>
      </c>
      <c r="J140" s="277" t="s">
        <v>189</v>
      </c>
      <c r="K140" s="277" t="s">
        <v>189</v>
      </c>
      <c r="L140" s="277" t="s">
        <v>189</v>
      </c>
      <c r="M140" s="277" t="s">
        <v>189</v>
      </c>
      <c r="N140" s="277" t="s">
        <v>189</v>
      </c>
      <c r="O140" s="277" t="s">
        <v>189</v>
      </c>
      <c r="P140" s="277" t="s">
        <v>189</v>
      </c>
      <c r="Q140" s="277" t="s">
        <v>189</v>
      </c>
      <c r="R140" s="277" t="s">
        <v>189</v>
      </c>
      <c r="S140" s="277" t="s">
        <v>189</v>
      </c>
      <c r="T140" s="277" t="s">
        <v>189</v>
      </c>
      <c r="U140" s="277" t="s">
        <v>189</v>
      </c>
      <c r="V140" s="277" t="s">
        <v>189</v>
      </c>
      <c r="W140" s="277" t="s">
        <v>189</v>
      </c>
      <c r="X140" s="277" t="s">
        <v>189</v>
      </c>
      <c r="Y140" s="277" t="s">
        <v>189</v>
      </c>
      <c r="Z140" s="277" t="s">
        <v>189</v>
      </c>
      <c r="AA140" s="277" t="s">
        <v>189</v>
      </c>
      <c r="AB140" s="277" t="s">
        <v>189</v>
      </c>
      <c r="AC140" s="277" t="s">
        <v>189</v>
      </c>
      <c r="AD140" s="277" t="s">
        <v>189</v>
      </c>
      <c r="AE140" s="277" t="s">
        <v>189</v>
      </c>
      <c r="AF140" s="277" t="s">
        <v>189</v>
      </c>
      <c r="AG140" s="277"/>
      <c r="AH140" s="277"/>
      <c r="AI140" s="277"/>
      <c r="AJ140" s="277"/>
      <c r="AK140" s="277"/>
      <c r="AL140" s="277"/>
      <c r="AM140" s="277"/>
      <c r="AN140" s="277"/>
      <c r="AO140" s="277"/>
      <c r="AP140" s="277"/>
      <c r="AQ140" s="241">
        <v>0</v>
      </c>
      <c r="AR140" s="241" t="s">
        <v>2332</v>
      </c>
    </row>
    <row r="141" spans="1:44" x14ac:dyDescent="0.2">
      <c r="A141">
        <v>114634</v>
      </c>
      <c r="B141" t="s">
        <v>428</v>
      </c>
      <c r="C141" t="s">
        <v>652</v>
      </c>
      <c r="D141" t="s">
        <v>652</v>
      </c>
      <c r="E141" t="s">
        <v>652</v>
      </c>
      <c r="F141" t="s">
        <v>652</v>
      </c>
      <c r="G141" t="s">
        <v>652</v>
      </c>
      <c r="H141" t="s">
        <v>652</v>
      </c>
      <c r="I141" t="s">
        <v>652</v>
      </c>
      <c r="J141" t="s">
        <v>652</v>
      </c>
      <c r="K141" t="s">
        <v>652</v>
      </c>
      <c r="L141" t="s">
        <v>652</v>
      </c>
      <c r="M141" t="s">
        <v>652</v>
      </c>
      <c r="N141" t="s">
        <v>652</v>
      </c>
      <c r="O141" t="s">
        <v>652</v>
      </c>
      <c r="P141" t="s">
        <v>652</v>
      </c>
      <c r="Q141" t="s">
        <v>652</v>
      </c>
      <c r="R141" t="s">
        <v>652</v>
      </c>
      <c r="S141" t="s">
        <v>652</v>
      </c>
      <c r="T141" t="s">
        <v>652</v>
      </c>
      <c r="U141" t="s">
        <v>652</v>
      </c>
      <c r="V141" t="s">
        <v>652</v>
      </c>
      <c r="W141" t="s">
        <v>652</v>
      </c>
      <c r="X141" t="s">
        <v>652</v>
      </c>
      <c r="Y141" t="s">
        <v>652</v>
      </c>
      <c r="Z141" t="s">
        <v>652</v>
      </c>
      <c r="AA141" t="s">
        <v>652</v>
      </c>
      <c r="AB141" t="s">
        <v>652</v>
      </c>
      <c r="AC141" t="s">
        <v>652</v>
      </c>
      <c r="AD141" t="s">
        <v>652</v>
      </c>
      <c r="AE141" t="s">
        <v>652</v>
      </c>
      <c r="AF141" t="s">
        <v>652</v>
      </c>
      <c r="AG141"/>
      <c r="AH141"/>
      <c r="AI141"/>
      <c r="AJ141"/>
      <c r="AK141"/>
      <c r="AL141"/>
      <c r="AM141"/>
      <c r="AN141"/>
      <c r="AO141"/>
      <c r="AP141"/>
      <c r="AQ141" s="241" t="s">
        <v>1719</v>
      </c>
      <c r="AR141" s="241">
        <v>0</v>
      </c>
    </row>
    <row r="142" spans="1:44" ht="18" x14ac:dyDescent="0.2">
      <c r="A142" s="278">
        <v>114662</v>
      </c>
      <c r="B142" t="s">
        <v>428</v>
      </c>
      <c r="C142" t="s">
        <v>652</v>
      </c>
      <c r="D142" t="s">
        <v>652</v>
      </c>
      <c r="E142" t="s">
        <v>652</v>
      </c>
      <c r="F142" t="s">
        <v>652</v>
      </c>
      <c r="G142" t="s">
        <v>652</v>
      </c>
      <c r="H142" t="s">
        <v>652</v>
      </c>
      <c r="I142" t="s">
        <v>652</v>
      </c>
      <c r="J142" t="s">
        <v>652</v>
      </c>
      <c r="K142" t="s">
        <v>652</v>
      </c>
      <c r="L142" t="s">
        <v>652</v>
      </c>
      <c r="M142" t="s">
        <v>652</v>
      </c>
      <c r="N142" t="s">
        <v>652</v>
      </c>
      <c r="O142" t="s">
        <v>652</v>
      </c>
      <c r="P142" t="s">
        <v>652</v>
      </c>
      <c r="Q142" t="s">
        <v>652</v>
      </c>
      <c r="R142" t="s">
        <v>652</v>
      </c>
      <c r="S142" t="s">
        <v>652</v>
      </c>
      <c r="T142" t="s">
        <v>652</v>
      </c>
      <c r="U142" t="s">
        <v>652</v>
      </c>
      <c r="V142" t="s">
        <v>652</v>
      </c>
      <c r="W142" t="s">
        <v>652</v>
      </c>
      <c r="X142" t="s">
        <v>652</v>
      </c>
      <c r="Y142" t="s">
        <v>652</v>
      </c>
      <c r="Z142" t="s">
        <v>652</v>
      </c>
      <c r="AA142" t="s">
        <v>652</v>
      </c>
      <c r="AB142" t="s">
        <v>652</v>
      </c>
      <c r="AC142" t="s">
        <v>652</v>
      </c>
      <c r="AD142" t="s">
        <v>652</v>
      </c>
      <c r="AE142" t="s">
        <v>652</v>
      </c>
      <c r="AF142" t="s">
        <v>652</v>
      </c>
      <c r="AG142"/>
      <c r="AH142"/>
      <c r="AI142"/>
      <c r="AJ142"/>
      <c r="AK142"/>
      <c r="AL142"/>
      <c r="AM142"/>
      <c r="AN142"/>
      <c r="AO142"/>
      <c r="AP142"/>
      <c r="AQ142" s="241">
        <v>0</v>
      </c>
      <c r="AR142" s="241">
        <v>0</v>
      </c>
    </row>
    <row r="143" spans="1:44" ht="18" x14ac:dyDescent="0.2">
      <c r="A143" s="278">
        <v>114680</v>
      </c>
      <c r="B143" t="s">
        <v>428</v>
      </c>
      <c r="C143" t="s">
        <v>652</v>
      </c>
      <c r="D143" t="s">
        <v>652</v>
      </c>
      <c r="E143" t="s">
        <v>652</v>
      </c>
      <c r="F143" t="s">
        <v>652</v>
      </c>
      <c r="G143" t="s">
        <v>652</v>
      </c>
      <c r="H143" t="s">
        <v>652</v>
      </c>
      <c r="I143" t="s">
        <v>652</v>
      </c>
      <c r="J143" t="s">
        <v>652</v>
      </c>
      <c r="K143" t="s">
        <v>652</v>
      </c>
      <c r="L143" t="s">
        <v>652</v>
      </c>
      <c r="M143" t="s">
        <v>652</v>
      </c>
      <c r="N143" t="s">
        <v>652</v>
      </c>
      <c r="O143" t="s">
        <v>652</v>
      </c>
      <c r="P143" t="s">
        <v>652</v>
      </c>
      <c r="Q143" t="s">
        <v>652</v>
      </c>
      <c r="R143" t="s">
        <v>652</v>
      </c>
      <c r="S143" t="s">
        <v>652</v>
      </c>
      <c r="T143" t="s">
        <v>652</v>
      </c>
      <c r="U143" t="s">
        <v>652</v>
      </c>
      <c r="V143" t="s">
        <v>652</v>
      </c>
      <c r="W143" t="s">
        <v>652</v>
      </c>
      <c r="X143" t="s">
        <v>652</v>
      </c>
      <c r="Y143" t="s">
        <v>652</v>
      </c>
      <c r="Z143" t="s">
        <v>652</v>
      </c>
      <c r="AA143" t="s">
        <v>652</v>
      </c>
      <c r="AB143" t="s">
        <v>652</v>
      </c>
      <c r="AC143" t="s">
        <v>652</v>
      </c>
      <c r="AD143" t="s">
        <v>652</v>
      </c>
      <c r="AE143" t="s">
        <v>652</v>
      </c>
      <c r="AF143" t="s">
        <v>652</v>
      </c>
      <c r="AG143"/>
      <c r="AH143"/>
      <c r="AI143"/>
      <c r="AJ143"/>
      <c r="AK143"/>
      <c r="AL143"/>
      <c r="AM143"/>
      <c r="AN143"/>
      <c r="AO143"/>
      <c r="AP143"/>
      <c r="AQ143" s="241">
        <v>0</v>
      </c>
      <c r="AR143" s="241">
        <v>0</v>
      </c>
    </row>
    <row r="144" spans="1:44" ht="18" x14ac:dyDescent="0.2">
      <c r="A144" s="278">
        <v>114750</v>
      </c>
      <c r="B144" t="s">
        <v>428</v>
      </c>
      <c r="C144" t="s">
        <v>652</v>
      </c>
      <c r="D144" t="s">
        <v>652</v>
      </c>
      <c r="E144" t="s">
        <v>652</v>
      </c>
      <c r="F144" t="s">
        <v>652</v>
      </c>
      <c r="G144" t="s">
        <v>652</v>
      </c>
      <c r="H144" t="s">
        <v>652</v>
      </c>
      <c r="I144" t="s">
        <v>652</v>
      </c>
      <c r="J144" t="s">
        <v>652</v>
      </c>
      <c r="K144" t="s">
        <v>652</v>
      </c>
      <c r="L144" t="s">
        <v>652</v>
      </c>
      <c r="M144" t="s">
        <v>652</v>
      </c>
      <c r="N144" t="s">
        <v>652</v>
      </c>
      <c r="O144" t="s">
        <v>652</v>
      </c>
      <c r="P144" t="s">
        <v>652</v>
      </c>
      <c r="Q144" t="s">
        <v>652</v>
      </c>
      <c r="R144" t="s">
        <v>652</v>
      </c>
      <c r="S144" t="s">
        <v>652</v>
      </c>
      <c r="T144" t="s">
        <v>652</v>
      </c>
      <c r="U144" t="s">
        <v>652</v>
      </c>
      <c r="V144" t="s">
        <v>652</v>
      </c>
      <c r="W144" t="s">
        <v>652</v>
      </c>
      <c r="X144" t="s">
        <v>652</v>
      </c>
      <c r="Y144" t="s">
        <v>652</v>
      </c>
      <c r="Z144" t="s">
        <v>652</v>
      </c>
      <c r="AA144" t="s">
        <v>652</v>
      </c>
      <c r="AB144" t="s">
        <v>652</v>
      </c>
      <c r="AC144" t="s">
        <v>652</v>
      </c>
      <c r="AD144" t="s">
        <v>652</v>
      </c>
      <c r="AE144" t="s">
        <v>652</v>
      </c>
      <c r="AF144" t="s">
        <v>652</v>
      </c>
      <c r="AG144"/>
      <c r="AH144"/>
      <c r="AI144"/>
      <c r="AJ144"/>
      <c r="AK144"/>
      <c r="AL144"/>
      <c r="AM144"/>
      <c r="AN144"/>
      <c r="AO144"/>
      <c r="AP144"/>
      <c r="AQ144" s="241">
        <v>0</v>
      </c>
      <c r="AR144" s="241">
        <v>0</v>
      </c>
    </row>
    <row r="145" spans="1:44" ht="18" x14ac:dyDescent="0.2">
      <c r="A145" s="278">
        <v>114781</v>
      </c>
      <c r="B145" t="s">
        <v>428</v>
      </c>
      <c r="C145" t="s">
        <v>652</v>
      </c>
      <c r="D145" t="s">
        <v>652</v>
      </c>
      <c r="E145" t="s">
        <v>652</v>
      </c>
      <c r="F145" t="s">
        <v>652</v>
      </c>
      <c r="G145" t="s">
        <v>652</v>
      </c>
      <c r="H145" t="s">
        <v>652</v>
      </c>
      <c r="I145" t="s">
        <v>652</v>
      </c>
      <c r="J145" t="s">
        <v>652</v>
      </c>
      <c r="K145" t="s">
        <v>652</v>
      </c>
      <c r="L145" t="s">
        <v>652</v>
      </c>
      <c r="M145" t="s">
        <v>652</v>
      </c>
      <c r="N145" t="s">
        <v>652</v>
      </c>
      <c r="O145" t="s">
        <v>652</v>
      </c>
      <c r="P145" t="s">
        <v>652</v>
      </c>
      <c r="Q145" t="s">
        <v>652</v>
      </c>
      <c r="R145" t="s">
        <v>652</v>
      </c>
      <c r="S145" t="s">
        <v>652</v>
      </c>
      <c r="T145" t="s">
        <v>652</v>
      </c>
      <c r="U145" t="s">
        <v>652</v>
      </c>
      <c r="V145" t="s">
        <v>652</v>
      </c>
      <c r="W145" t="s">
        <v>652</v>
      </c>
      <c r="X145" t="s">
        <v>652</v>
      </c>
      <c r="Y145" t="s">
        <v>652</v>
      </c>
      <c r="Z145" t="s">
        <v>652</v>
      </c>
      <c r="AA145" t="s">
        <v>652</v>
      </c>
      <c r="AB145" t="s">
        <v>652</v>
      </c>
      <c r="AC145" t="s">
        <v>652</v>
      </c>
      <c r="AD145" t="s">
        <v>652</v>
      </c>
      <c r="AE145" t="s">
        <v>652</v>
      </c>
      <c r="AF145" t="s">
        <v>652</v>
      </c>
      <c r="AG145"/>
      <c r="AH145"/>
      <c r="AI145"/>
      <c r="AJ145"/>
      <c r="AK145"/>
      <c r="AL145"/>
      <c r="AM145"/>
      <c r="AN145"/>
      <c r="AO145"/>
      <c r="AP145"/>
      <c r="AQ145" s="241">
        <v>0</v>
      </c>
      <c r="AR145" s="241">
        <v>0</v>
      </c>
    </row>
    <row r="146" spans="1:44" x14ac:dyDescent="0.2">
      <c r="A146" s="279">
        <v>114783</v>
      </c>
      <c r="B146" t="s">
        <v>428</v>
      </c>
      <c r="C146" s="277" t="s">
        <v>189</v>
      </c>
      <c r="D146" s="277" t="s">
        <v>189</v>
      </c>
      <c r="E146" s="277" t="s">
        <v>189</v>
      </c>
      <c r="F146" s="277" t="s">
        <v>189</v>
      </c>
      <c r="G146" s="277" t="s">
        <v>189</v>
      </c>
      <c r="H146" s="277" t="s">
        <v>189</v>
      </c>
      <c r="I146" s="277" t="s">
        <v>189</v>
      </c>
      <c r="J146" s="277" t="s">
        <v>189</v>
      </c>
      <c r="K146" s="277" t="s">
        <v>189</v>
      </c>
      <c r="L146" s="277" t="s">
        <v>189</v>
      </c>
      <c r="M146" s="277" t="s">
        <v>189</v>
      </c>
      <c r="N146" s="277" t="s">
        <v>189</v>
      </c>
      <c r="O146" s="277" t="s">
        <v>189</v>
      </c>
      <c r="P146" s="277" t="s">
        <v>189</v>
      </c>
      <c r="Q146" s="277" t="s">
        <v>189</v>
      </c>
      <c r="R146" s="277" t="s">
        <v>189</v>
      </c>
      <c r="S146" s="277" t="s">
        <v>189</v>
      </c>
      <c r="T146" s="277" t="s">
        <v>189</v>
      </c>
      <c r="U146" s="277" t="s">
        <v>189</v>
      </c>
      <c r="V146" s="277" t="s">
        <v>189</v>
      </c>
      <c r="W146" s="277" t="s">
        <v>189</v>
      </c>
      <c r="X146" s="277" t="s">
        <v>189</v>
      </c>
      <c r="Y146" s="277" t="s">
        <v>189</v>
      </c>
      <c r="Z146" s="277" t="s">
        <v>189</v>
      </c>
      <c r="AA146" s="277" t="s">
        <v>189</v>
      </c>
      <c r="AB146" s="277" t="s">
        <v>189</v>
      </c>
      <c r="AC146" s="277" t="s">
        <v>189</v>
      </c>
      <c r="AD146" s="277" t="s">
        <v>189</v>
      </c>
      <c r="AE146" s="277" t="s">
        <v>189</v>
      </c>
      <c r="AF146" s="277" t="s">
        <v>189</v>
      </c>
      <c r="AG146" s="277"/>
      <c r="AH146" s="277"/>
      <c r="AI146" s="277"/>
      <c r="AJ146" s="277"/>
      <c r="AK146" s="277"/>
      <c r="AL146" s="277"/>
      <c r="AM146" s="277"/>
      <c r="AN146" s="277"/>
      <c r="AO146" s="277"/>
      <c r="AP146" s="277"/>
      <c r="AQ146" s="241">
        <v>0</v>
      </c>
      <c r="AR146" s="241" t="s">
        <v>2332</v>
      </c>
    </row>
    <row r="147" spans="1:44" x14ac:dyDescent="0.2">
      <c r="A147" s="279">
        <v>114807</v>
      </c>
      <c r="B147" t="s">
        <v>428</v>
      </c>
      <c r="C147" s="277" t="s">
        <v>189</v>
      </c>
      <c r="D147" s="277" t="s">
        <v>189</v>
      </c>
      <c r="E147" s="277" t="s">
        <v>189</v>
      </c>
      <c r="F147" s="277" t="s">
        <v>189</v>
      </c>
      <c r="G147" s="277" t="s">
        <v>189</v>
      </c>
      <c r="H147" s="277" t="s">
        <v>189</v>
      </c>
      <c r="I147" s="277" t="s">
        <v>189</v>
      </c>
      <c r="J147" s="277" t="s">
        <v>189</v>
      </c>
      <c r="K147" s="277" t="s">
        <v>189</v>
      </c>
      <c r="L147" s="277" t="s">
        <v>189</v>
      </c>
      <c r="M147" s="277" t="s">
        <v>189</v>
      </c>
      <c r="N147" s="277" t="s">
        <v>189</v>
      </c>
      <c r="O147" s="277" t="s">
        <v>189</v>
      </c>
      <c r="P147" s="277" t="s">
        <v>189</v>
      </c>
      <c r="Q147" s="277" t="s">
        <v>189</v>
      </c>
      <c r="R147" s="277" t="s">
        <v>189</v>
      </c>
      <c r="S147" s="277" t="s">
        <v>189</v>
      </c>
      <c r="T147" s="277" t="s">
        <v>189</v>
      </c>
      <c r="U147" s="277" t="s">
        <v>189</v>
      </c>
      <c r="V147" s="277" t="s">
        <v>189</v>
      </c>
      <c r="W147" s="277" t="s">
        <v>189</v>
      </c>
      <c r="X147" s="277" t="s">
        <v>189</v>
      </c>
      <c r="Y147" s="277" t="s">
        <v>189</v>
      </c>
      <c r="Z147" s="277" t="s">
        <v>189</v>
      </c>
      <c r="AA147" s="277" t="s">
        <v>189</v>
      </c>
      <c r="AB147" s="277" t="s">
        <v>189</v>
      </c>
      <c r="AC147" s="277" t="s">
        <v>189</v>
      </c>
      <c r="AD147" s="277" t="s">
        <v>189</v>
      </c>
      <c r="AE147" s="277" t="s">
        <v>189</v>
      </c>
      <c r="AF147" s="277" t="s">
        <v>189</v>
      </c>
      <c r="AG147" s="277"/>
      <c r="AH147" s="277"/>
      <c r="AI147" s="277"/>
      <c r="AJ147" s="277"/>
      <c r="AK147" s="277"/>
      <c r="AL147" s="277"/>
      <c r="AM147" s="277"/>
      <c r="AN147" s="277"/>
      <c r="AO147" s="277"/>
      <c r="AP147" s="277"/>
      <c r="AQ147" s="241">
        <v>0</v>
      </c>
      <c r="AR147" s="241" t="s">
        <v>2332</v>
      </c>
    </row>
    <row r="148" spans="1:44" ht="18" x14ac:dyDescent="0.2">
      <c r="A148" s="278">
        <v>114948</v>
      </c>
      <c r="B148" t="s">
        <v>428</v>
      </c>
      <c r="C148" t="s">
        <v>652</v>
      </c>
      <c r="D148" t="s">
        <v>652</v>
      </c>
      <c r="E148" t="s">
        <v>652</v>
      </c>
      <c r="F148" t="s">
        <v>652</v>
      </c>
      <c r="G148" t="s">
        <v>652</v>
      </c>
      <c r="H148" t="s">
        <v>652</v>
      </c>
      <c r="I148" t="s">
        <v>652</v>
      </c>
      <c r="J148" t="s">
        <v>652</v>
      </c>
      <c r="K148" t="s">
        <v>652</v>
      </c>
      <c r="L148" t="s">
        <v>652</v>
      </c>
      <c r="M148" t="s">
        <v>652</v>
      </c>
      <c r="N148" t="s">
        <v>652</v>
      </c>
      <c r="O148" t="s">
        <v>652</v>
      </c>
      <c r="P148" t="s">
        <v>652</v>
      </c>
      <c r="Q148" t="s">
        <v>652</v>
      </c>
      <c r="R148" t="s">
        <v>652</v>
      </c>
      <c r="S148" t="s">
        <v>652</v>
      </c>
      <c r="T148" t="s">
        <v>652</v>
      </c>
      <c r="U148" t="s">
        <v>652</v>
      </c>
      <c r="V148" t="s">
        <v>652</v>
      </c>
      <c r="W148" t="s">
        <v>652</v>
      </c>
      <c r="X148" t="s">
        <v>652</v>
      </c>
      <c r="Y148" t="s">
        <v>652</v>
      </c>
      <c r="Z148" t="s">
        <v>652</v>
      </c>
      <c r="AA148" t="s">
        <v>652</v>
      </c>
      <c r="AB148" t="s">
        <v>652</v>
      </c>
      <c r="AC148" t="s">
        <v>652</v>
      </c>
      <c r="AD148" t="s">
        <v>652</v>
      </c>
      <c r="AE148" t="s">
        <v>652</v>
      </c>
      <c r="AF148" t="s">
        <v>652</v>
      </c>
      <c r="AG148"/>
      <c r="AH148"/>
      <c r="AI148"/>
      <c r="AJ148"/>
      <c r="AK148"/>
      <c r="AL148"/>
      <c r="AM148"/>
      <c r="AN148"/>
      <c r="AO148"/>
      <c r="AP148"/>
      <c r="AQ148" s="241">
        <v>0</v>
      </c>
      <c r="AR148" s="241">
        <v>0</v>
      </c>
    </row>
    <row r="149" spans="1:44" ht="18" x14ac:dyDescent="0.2">
      <c r="A149" s="278">
        <v>114970</v>
      </c>
      <c r="B149" t="s">
        <v>428</v>
      </c>
      <c r="C149" t="s">
        <v>652</v>
      </c>
      <c r="D149" t="s">
        <v>652</v>
      </c>
      <c r="E149" t="s">
        <v>652</v>
      </c>
      <c r="F149" t="s">
        <v>652</v>
      </c>
      <c r="G149" t="s">
        <v>652</v>
      </c>
      <c r="H149" t="s">
        <v>652</v>
      </c>
      <c r="I149" t="s">
        <v>652</v>
      </c>
      <c r="J149" t="s">
        <v>652</v>
      </c>
      <c r="K149" t="s">
        <v>652</v>
      </c>
      <c r="L149" t="s">
        <v>652</v>
      </c>
      <c r="M149" t="s">
        <v>652</v>
      </c>
      <c r="N149" t="s">
        <v>652</v>
      </c>
      <c r="O149" t="s">
        <v>652</v>
      </c>
      <c r="P149" t="s">
        <v>652</v>
      </c>
      <c r="Q149" t="s">
        <v>652</v>
      </c>
      <c r="R149" t="s">
        <v>652</v>
      </c>
      <c r="S149" t="s">
        <v>652</v>
      </c>
      <c r="T149" t="s">
        <v>652</v>
      </c>
      <c r="U149" t="s">
        <v>652</v>
      </c>
      <c r="V149" t="s">
        <v>652</v>
      </c>
      <c r="W149" t="s">
        <v>652</v>
      </c>
      <c r="X149" t="s">
        <v>652</v>
      </c>
      <c r="Y149" t="s">
        <v>652</v>
      </c>
      <c r="Z149" t="s">
        <v>652</v>
      </c>
      <c r="AA149" t="s">
        <v>652</v>
      </c>
      <c r="AB149" t="s">
        <v>652</v>
      </c>
      <c r="AC149" t="s">
        <v>652</v>
      </c>
      <c r="AD149" t="s">
        <v>652</v>
      </c>
      <c r="AE149" t="s">
        <v>652</v>
      </c>
      <c r="AF149" t="s">
        <v>652</v>
      </c>
      <c r="AG149"/>
      <c r="AH149"/>
      <c r="AI149"/>
      <c r="AJ149"/>
      <c r="AK149"/>
      <c r="AL149"/>
      <c r="AM149"/>
      <c r="AN149"/>
      <c r="AO149"/>
      <c r="AP149"/>
      <c r="AQ149" s="241">
        <v>0</v>
      </c>
      <c r="AR149" s="241">
        <v>0</v>
      </c>
    </row>
    <row r="150" spans="1:44" ht="18" x14ac:dyDescent="0.2">
      <c r="A150" s="278">
        <v>114987</v>
      </c>
      <c r="B150" t="s">
        <v>428</v>
      </c>
      <c r="C150" t="s">
        <v>652</v>
      </c>
      <c r="D150" t="s">
        <v>652</v>
      </c>
      <c r="E150" t="s">
        <v>652</v>
      </c>
      <c r="F150" t="s">
        <v>652</v>
      </c>
      <c r="G150" t="s">
        <v>652</v>
      </c>
      <c r="H150" t="s">
        <v>652</v>
      </c>
      <c r="I150" t="s">
        <v>652</v>
      </c>
      <c r="J150" t="s">
        <v>652</v>
      </c>
      <c r="K150" t="s">
        <v>652</v>
      </c>
      <c r="L150" t="s">
        <v>652</v>
      </c>
      <c r="M150" t="s">
        <v>652</v>
      </c>
      <c r="N150" t="s">
        <v>652</v>
      </c>
      <c r="O150" t="s">
        <v>652</v>
      </c>
      <c r="P150" t="s">
        <v>652</v>
      </c>
      <c r="Q150" t="s">
        <v>652</v>
      </c>
      <c r="R150" t="s">
        <v>652</v>
      </c>
      <c r="S150" t="s">
        <v>652</v>
      </c>
      <c r="T150" t="s">
        <v>652</v>
      </c>
      <c r="U150" t="s">
        <v>652</v>
      </c>
      <c r="V150" t="s">
        <v>652</v>
      </c>
      <c r="W150" t="s">
        <v>652</v>
      </c>
      <c r="X150" t="s">
        <v>652</v>
      </c>
      <c r="Y150" t="s">
        <v>652</v>
      </c>
      <c r="Z150" t="s">
        <v>652</v>
      </c>
      <c r="AA150" t="s">
        <v>652</v>
      </c>
      <c r="AB150" t="s">
        <v>652</v>
      </c>
      <c r="AC150" t="s">
        <v>652</v>
      </c>
      <c r="AD150" t="s">
        <v>652</v>
      </c>
      <c r="AE150" t="s">
        <v>652</v>
      </c>
      <c r="AF150" t="s">
        <v>652</v>
      </c>
      <c r="AG150"/>
      <c r="AH150"/>
      <c r="AI150"/>
      <c r="AJ150"/>
      <c r="AK150"/>
      <c r="AL150"/>
      <c r="AM150"/>
      <c r="AN150"/>
      <c r="AO150"/>
      <c r="AP150"/>
      <c r="AQ150" s="241">
        <v>0</v>
      </c>
      <c r="AR150" s="241">
        <v>0</v>
      </c>
    </row>
    <row r="151" spans="1:44" ht="18" x14ac:dyDescent="0.2">
      <c r="A151" s="278">
        <v>114998</v>
      </c>
      <c r="B151" t="s">
        <v>428</v>
      </c>
      <c r="C151" t="s">
        <v>652</v>
      </c>
      <c r="D151" t="s">
        <v>652</v>
      </c>
      <c r="E151" t="s">
        <v>652</v>
      </c>
      <c r="F151" t="s">
        <v>652</v>
      </c>
      <c r="G151" t="s">
        <v>652</v>
      </c>
      <c r="H151" t="s">
        <v>652</v>
      </c>
      <c r="I151" t="s">
        <v>652</v>
      </c>
      <c r="J151" t="s">
        <v>652</v>
      </c>
      <c r="K151" t="s">
        <v>652</v>
      </c>
      <c r="L151" t="s">
        <v>652</v>
      </c>
      <c r="M151" t="s">
        <v>652</v>
      </c>
      <c r="N151" t="s">
        <v>652</v>
      </c>
      <c r="O151" t="s">
        <v>652</v>
      </c>
      <c r="P151" t="s">
        <v>652</v>
      </c>
      <c r="Q151" t="s">
        <v>652</v>
      </c>
      <c r="R151" t="s">
        <v>652</v>
      </c>
      <c r="S151" t="s">
        <v>652</v>
      </c>
      <c r="T151" t="s">
        <v>652</v>
      </c>
      <c r="U151" t="s">
        <v>652</v>
      </c>
      <c r="V151" t="s">
        <v>652</v>
      </c>
      <c r="W151" t="s">
        <v>652</v>
      </c>
      <c r="X151" t="s">
        <v>652</v>
      </c>
      <c r="Y151" t="s">
        <v>652</v>
      </c>
      <c r="Z151" t="s">
        <v>652</v>
      </c>
      <c r="AA151" t="s">
        <v>652</v>
      </c>
      <c r="AB151" t="s">
        <v>652</v>
      </c>
      <c r="AC151" t="s">
        <v>652</v>
      </c>
      <c r="AD151" t="s">
        <v>652</v>
      </c>
      <c r="AE151" t="s">
        <v>652</v>
      </c>
      <c r="AF151" t="s">
        <v>652</v>
      </c>
      <c r="AG151"/>
      <c r="AH151"/>
      <c r="AI151"/>
      <c r="AJ151"/>
      <c r="AK151"/>
      <c r="AL151"/>
      <c r="AM151"/>
      <c r="AN151"/>
      <c r="AO151"/>
      <c r="AP151"/>
      <c r="AQ151" s="241">
        <v>0</v>
      </c>
      <c r="AR151" s="241">
        <v>0</v>
      </c>
    </row>
    <row r="152" spans="1:44" ht="18" x14ac:dyDescent="0.2">
      <c r="A152" s="278">
        <v>115079</v>
      </c>
      <c r="B152" t="s">
        <v>428</v>
      </c>
      <c r="C152" t="s">
        <v>652</v>
      </c>
      <c r="D152" t="s">
        <v>652</v>
      </c>
      <c r="E152" t="s">
        <v>652</v>
      </c>
      <c r="F152" t="s">
        <v>652</v>
      </c>
      <c r="G152" t="s">
        <v>652</v>
      </c>
      <c r="H152" t="s">
        <v>652</v>
      </c>
      <c r="I152" t="s">
        <v>652</v>
      </c>
      <c r="J152" t="s">
        <v>652</v>
      </c>
      <c r="K152" t="s">
        <v>652</v>
      </c>
      <c r="L152" t="s">
        <v>652</v>
      </c>
      <c r="M152" t="s">
        <v>652</v>
      </c>
      <c r="N152" t="s">
        <v>652</v>
      </c>
      <c r="O152" t="s">
        <v>652</v>
      </c>
      <c r="P152" t="s">
        <v>652</v>
      </c>
      <c r="Q152" t="s">
        <v>652</v>
      </c>
      <c r="R152" t="s">
        <v>652</v>
      </c>
      <c r="S152" t="s">
        <v>652</v>
      </c>
      <c r="T152" t="s">
        <v>652</v>
      </c>
      <c r="U152" t="s">
        <v>652</v>
      </c>
      <c r="V152" t="s">
        <v>652</v>
      </c>
      <c r="W152" t="s">
        <v>652</v>
      </c>
      <c r="X152" t="s">
        <v>652</v>
      </c>
      <c r="Y152" t="s">
        <v>652</v>
      </c>
      <c r="Z152" t="s">
        <v>652</v>
      </c>
      <c r="AA152" t="s">
        <v>652</v>
      </c>
      <c r="AB152" t="s">
        <v>652</v>
      </c>
      <c r="AC152" t="s">
        <v>652</v>
      </c>
      <c r="AD152" t="s">
        <v>652</v>
      </c>
      <c r="AE152" t="s">
        <v>652</v>
      </c>
      <c r="AF152" t="s">
        <v>652</v>
      </c>
      <c r="AG152"/>
      <c r="AH152"/>
      <c r="AI152"/>
      <c r="AJ152"/>
      <c r="AK152"/>
      <c r="AL152"/>
      <c r="AM152"/>
      <c r="AN152"/>
      <c r="AO152"/>
      <c r="AP152"/>
      <c r="AQ152" s="241">
        <v>0</v>
      </c>
      <c r="AR152" s="241">
        <v>0</v>
      </c>
    </row>
    <row r="153" spans="1:44" ht="18" x14ac:dyDescent="0.2">
      <c r="A153" s="278">
        <v>115101</v>
      </c>
      <c r="B153" t="s">
        <v>428</v>
      </c>
      <c r="C153" t="s">
        <v>652</v>
      </c>
      <c r="D153" t="s">
        <v>652</v>
      </c>
      <c r="E153" t="s">
        <v>652</v>
      </c>
      <c r="F153" t="s">
        <v>652</v>
      </c>
      <c r="G153" t="s">
        <v>652</v>
      </c>
      <c r="H153" t="s">
        <v>652</v>
      </c>
      <c r="I153" t="s">
        <v>652</v>
      </c>
      <c r="J153" t="s">
        <v>652</v>
      </c>
      <c r="K153" t="s">
        <v>652</v>
      </c>
      <c r="L153" t="s">
        <v>652</v>
      </c>
      <c r="M153" t="s">
        <v>652</v>
      </c>
      <c r="N153" t="s">
        <v>652</v>
      </c>
      <c r="O153" t="s">
        <v>652</v>
      </c>
      <c r="P153" t="s">
        <v>652</v>
      </c>
      <c r="Q153" t="s">
        <v>652</v>
      </c>
      <c r="R153" t="s">
        <v>652</v>
      </c>
      <c r="S153" t="s">
        <v>652</v>
      </c>
      <c r="T153" t="s">
        <v>652</v>
      </c>
      <c r="U153" t="s">
        <v>652</v>
      </c>
      <c r="V153" t="s">
        <v>652</v>
      </c>
      <c r="W153" t="s">
        <v>652</v>
      </c>
      <c r="X153" t="s">
        <v>652</v>
      </c>
      <c r="Y153" t="s">
        <v>652</v>
      </c>
      <c r="Z153" t="s">
        <v>652</v>
      </c>
      <c r="AA153" t="s">
        <v>652</v>
      </c>
      <c r="AB153" t="s">
        <v>652</v>
      </c>
      <c r="AC153" t="s">
        <v>652</v>
      </c>
      <c r="AD153" t="s">
        <v>652</v>
      </c>
      <c r="AE153" t="s">
        <v>652</v>
      </c>
      <c r="AF153" t="s">
        <v>652</v>
      </c>
      <c r="AG153"/>
      <c r="AH153"/>
      <c r="AI153"/>
      <c r="AJ153"/>
      <c r="AK153"/>
      <c r="AL153"/>
      <c r="AM153"/>
      <c r="AN153"/>
      <c r="AO153"/>
      <c r="AP153"/>
      <c r="AQ153" s="241">
        <v>0</v>
      </c>
      <c r="AR153" s="241">
        <v>0</v>
      </c>
    </row>
    <row r="154" spans="1:44" x14ac:dyDescent="0.2">
      <c r="A154">
        <v>115210</v>
      </c>
      <c r="B154" t="s">
        <v>428</v>
      </c>
      <c r="C154" t="s">
        <v>652</v>
      </c>
      <c r="D154" t="s">
        <v>652</v>
      </c>
      <c r="E154" t="s">
        <v>652</v>
      </c>
      <c r="F154" t="s">
        <v>652</v>
      </c>
      <c r="G154" t="s">
        <v>652</v>
      </c>
      <c r="H154" t="s">
        <v>652</v>
      </c>
      <c r="I154" t="s">
        <v>652</v>
      </c>
      <c r="J154" t="s">
        <v>652</v>
      </c>
      <c r="K154" t="s">
        <v>652</v>
      </c>
      <c r="L154" t="s">
        <v>652</v>
      </c>
      <c r="M154" t="s">
        <v>652</v>
      </c>
      <c r="N154" t="s">
        <v>652</v>
      </c>
      <c r="O154" t="s">
        <v>652</v>
      </c>
      <c r="P154" t="s">
        <v>652</v>
      </c>
      <c r="Q154" t="s">
        <v>652</v>
      </c>
      <c r="R154" t="s">
        <v>652</v>
      </c>
      <c r="S154" t="s">
        <v>652</v>
      </c>
      <c r="T154" t="s">
        <v>652</v>
      </c>
      <c r="U154" t="s">
        <v>652</v>
      </c>
      <c r="V154" t="s">
        <v>652</v>
      </c>
      <c r="W154" t="s">
        <v>652</v>
      </c>
      <c r="X154" t="s">
        <v>652</v>
      </c>
      <c r="Y154" t="s">
        <v>652</v>
      </c>
      <c r="Z154" t="s">
        <v>652</v>
      </c>
      <c r="AA154" t="s">
        <v>652</v>
      </c>
      <c r="AB154" t="s">
        <v>652</v>
      </c>
      <c r="AC154" t="s">
        <v>652</v>
      </c>
      <c r="AD154" t="s">
        <v>652</v>
      </c>
      <c r="AE154" t="s">
        <v>652</v>
      </c>
      <c r="AF154" t="s">
        <v>652</v>
      </c>
      <c r="AG154"/>
      <c r="AH154"/>
      <c r="AI154"/>
      <c r="AJ154"/>
      <c r="AK154"/>
      <c r="AL154"/>
      <c r="AM154"/>
      <c r="AN154"/>
      <c r="AO154"/>
      <c r="AP154"/>
      <c r="AQ154" s="241" t="s">
        <v>1715</v>
      </c>
      <c r="AR154" s="241">
        <v>0</v>
      </c>
    </row>
    <row r="155" spans="1:44" ht="18" x14ac:dyDescent="0.2">
      <c r="A155" s="278">
        <v>115246</v>
      </c>
      <c r="B155" t="s">
        <v>428</v>
      </c>
      <c r="C155" t="s">
        <v>652</v>
      </c>
      <c r="D155" t="s">
        <v>652</v>
      </c>
      <c r="E155" t="s">
        <v>652</v>
      </c>
      <c r="F155" t="s">
        <v>652</v>
      </c>
      <c r="G155" t="s">
        <v>652</v>
      </c>
      <c r="H155" t="s">
        <v>652</v>
      </c>
      <c r="I155" t="s">
        <v>652</v>
      </c>
      <c r="J155" t="s">
        <v>652</v>
      </c>
      <c r="K155" t="s">
        <v>652</v>
      </c>
      <c r="L155" t="s">
        <v>652</v>
      </c>
      <c r="M155" t="s">
        <v>652</v>
      </c>
      <c r="N155" t="s">
        <v>652</v>
      </c>
      <c r="O155" t="s">
        <v>652</v>
      </c>
      <c r="P155" t="s">
        <v>652</v>
      </c>
      <c r="Q155" t="s">
        <v>652</v>
      </c>
      <c r="R155" t="s">
        <v>652</v>
      </c>
      <c r="S155" t="s">
        <v>652</v>
      </c>
      <c r="T155" t="s">
        <v>652</v>
      </c>
      <c r="U155" t="s">
        <v>652</v>
      </c>
      <c r="V155" t="s">
        <v>652</v>
      </c>
      <c r="W155" t="s">
        <v>652</v>
      </c>
      <c r="X155" t="s">
        <v>652</v>
      </c>
      <c r="Y155" t="s">
        <v>652</v>
      </c>
      <c r="Z155" t="s">
        <v>652</v>
      </c>
      <c r="AA155" t="s">
        <v>652</v>
      </c>
      <c r="AB155" t="s">
        <v>652</v>
      </c>
      <c r="AC155" t="s">
        <v>652</v>
      </c>
      <c r="AD155" t="s">
        <v>652</v>
      </c>
      <c r="AE155" t="s">
        <v>652</v>
      </c>
      <c r="AF155" t="s">
        <v>652</v>
      </c>
      <c r="AG155"/>
      <c r="AH155"/>
      <c r="AI155"/>
      <c r="AJ155"/>
      <c r="AK155"/>
      <c r="AL155"/>
      <c r="AM155"/>
      <c r="AN155"/>
      <c r="AO155"/>
      <c r="AP155"/>
      <c r="AQ155" s="241">
        <v>0</v>
      </c>
      <c r="AR155" s="241">
        <v>0</v>
      </c>
    </row>
    <row r="156" spans="1:44" ht="18" x14ac:dyDescent="0.2">
      <c r="A156" s="278">
        <v>115254</v>
      </c>
      <c r="B156" t="s">
        <v>428</v>
      </c>
      <c r="C156" t="s">
        <v>652</v>
      </c>
      <c r="D156" t="s">
        <v>652</v>
      </c>
      <c r="E156" t="s">
        <v>652</v>
      </c>
      <c r="F156" t="s">
        <v>652</v>
      </c>
      <c r="G156" t="s">
        <v>652</v>
      </c>
      <c r="H156" t="s">
        <v>652</v>
      </c>
      <c r="I156" t="s">
        <v>652</v>
      </c>
      <c r="J156" t="s">
        <v>652</v>
      </c>
      <c r="K156" t="s">
        <v>652</v>
      </c>
      <c r="L156" t="s">
        <v>652</v>
      </c>
      <c r="M156" t="s">
        <v>652</v>
      </c>
      <c r="N156" t="s">
        <v>652</v>
      </c>
      <c r="O156" t="s">
        <v>652</v>
      </c>
      <c r="P156" t="s">
        <v>652</v>
      </c>
      <c r="Q156" t="s">
        <v>652</v>
      </c>
      <c r="R156" t="s">
        <v>652</v>
      </c>
      <c r="S156" t="s">
        <v>652</v>
      </c>
      <c r="T156" t="s">
        <v>652</v>
      </c>
      <c r="U156" t="s">
        <v>652</v>
      </c>
      <c r="V156" t="s">
        <v>652</v>
      </c>
      <c r="W156" t="s">
        <v>652</v>
      </c>
      <c r="X156" t="s">
        <v>652</v>
      </c>
      <c r="Y156" t="s">
        <v>652</v>
      </c>
      <c r="Z156" t="s">
        <v>652</v>
      </c>
      <c r="AA156" t="s">
        <v>652</v>
      </c>
      <c r="AB156" t="s">
        <v>652</v>
      </c>
      <c r="AC156" t="s">
        <v>652</v>
      </c>
      <c r="AD156" t="s">
        <v>652</v>
      </c>
      <c r="AE156" t="s">
        <v>652</v>
      </c>
      <c r="AF156" t="s">
        <v>652</v>
      </c>
      <c r="AG156"/>
      <c r="AH156"/>
      <c r="AI156"/>
      <c r="AJ156"/>
      <c r="AK156"/>
      <c r="AL156"/>
      <c r="AM156"/>
      <c r="AN156"/>
      <c r="AO156"/>
      <c r="AP156"/>
      <c r="AQ156" s="241">
        <v>0</v>
      </c>
      <c r="AR156" s="241">
        <v>0</v>
      </c>
    </row>
    <row r="157" spans="1:44" ht="18" x14ac:dyDescent="0.2">
      <c r="A157" s="278">
        <v>115262</v>
      </c>
      <c r="B157" t="s">
        <v>428</v>
      </c>
      <c r="C157" t="s">
        <v>652</v>
      </c>
      <c r="D157" t="s">
        <v>652</v>
      </c>
      <c r="E157" t="s">
        <v>652</v>
      </c>
      <c r="F157" t="s">
        <v>652</v>
      </c>
      <c r="G157" t="s">
        <v>652</v>
      </c>
      <c r="H157" t="s">
        <v>652</v>
      </c>
      <c r="I157" t="s">
        <v>652</v>
      </c>
      <c r="J157" t="s">
        <v>652</v>
      </c>
      <c r="K157" t="s">
        <v>652</v>
      </c>
      <c r="L157" t="s">
        <v>652</v>
      </c>
      <c r="M157" t="s">
        <v>652</v>
      </c>
      <c r="N157" t="s">
        <v>652</v>
      </c>
      <c r="O157" t="s">
        <v>652</v>
      </c>
      <c r="P157" t="s">
        <v>652</v>
      </c>
      <c r="Q157" t="s">
        <v>652</v>
      </c>
      <c r="R157" t="s">
        <v>652</v>
      </c>
      <c r="S157" t="s">
        <v>652</v>
      </c>
      <c r="T157" t="s">
        <v>652</v>
      </c>
      <c r="U157" t="s">
        <v>652</v>
      </c>
      <c r="V157" t="s">
        <v>652</v>
      </c>
      <c r="W157" t="s">
        <v>652</v>
      </c>
      <c r="X157" t="s">
        <v>652</v>
      </c>
      <c r="Y157" t="s">
        <v>652</v>
      </c>
      <c r="Z157" t="s">
        <v>652</v>
      </c>
      <c r="AA157" t="s">
        <v>652</v>
      </c>
      <c r="AB157" t="s">
        <v>652</v>
      </c>
      <c r="AC157" t="s">
        <v>652</v>
      </c>
      <c r="AD157" t="s">
        <v>652</v>
      </c>
      <c r="AE157" t="s">
        <v>652</v>
      </c>
      <c r="AF157" t="s">
        <v>652</v>
      </c>
      <c r="AG157"/>
      <c r="AH157"/>
      <c r="AI157"/>
      <c r="AJ157"/>
      <c r="AK157"/>
      <c r="AL157"/>
      <c r="AM157"/>
      <c r="AN157"/>
      <c r="AO157"/>
      <c r="AP157"/>
      <c r="AQ157" s="241">
        <v>0</v>
      </c>
      <c r="AR157" s="241">
        <v>0</v>
      </c>
    </row>
    <row r="158" spans="1:44" x14ac:dyDescent="0.2">
      <c r="A158" s="279">
        <v>115285</v>
      </c>
      <c r="B158" t="s">
        <v>428</v>
      </c>
      <c r="C158" s="277" t="s">
        <v>189</v>
      </c>
      <c r="D158" s="277" t="s">
        <v>189</v>
      </c>
      <c r="E158" s="277" t="s">
        <v>189</v>
      </c>
      <c r="F158" s="277" t="s">
        <v>189</v>
      </c>
      <c r="G158" s="277" t="s">
        <v>189</v>
      </c>
      <c r="H158" s="277" t="s">
        <v>189</v>
      </c>
      <c r="I158" s="277" t="s">
        <v>189</v>
      </c>
      <c r="J158" s="277" t="s">
        <v>189</v>
      </c>
      <c r="K158" s="277" t="s">
        <v>189</v>
      </c>
      <c r="L158" s="277" t="s">
        <v>189</v>
      </c>
      <c r="M158" s="277" t="s">
        <v>189</v>
      </c>
      <c r="N158" s="277" t="s">
        <v>189</v>
      </c>
      <c r="O158" s="277" t="s">
        <v>189</v>
      </c>
      <c r="P158" s="277" t="s">
        <v>189</v>
      </c>
      <c r="Q158" s="277" t="s">
        <v>189</v>
      </c>
      <c r="R158" s="277" t="s">
        <v>189</v>
      </c>
      <c r="S158" s="277" t="s">
        <v>189</v>
      </c>
      <c r="T158" s="277" t="s">
        <v>189</v>
      </c>
      <c r="U158" s="277" t="s">
        <v>189</v>
      </c>
      <c r="V158" s="277" t="s">
        <v>189</v>
      </c>
      <c r="W158" s="277" t="s">
        <v>189</v>
      </c>
      <c r="X158" s="277" t="s">
        <v>189</v>
      </c>
      <c r="Y158" s="277" t="s">
        <v>189</v>
      </c>
      <c r="Z158" s="277" t="s">
        <v>189</v>
      </c>
      <c r="AA158" s="277" t="s">
        <v>189</v>
      </c>
      <c r="AB158" s="277" t="s">
        <v>189</v>
      </c>
      <c r="AC158" s="277" t="s">
        <v>189</v>
      </c>
      <c r="AD158" s="277" t="s">
        <v>189</v>
      </c>
      <c r="AE158" s="277" t="s">
        <v>189</v>
      </c>
      <c r="AF158" s="277" t="s">
        <v>189</v>
      </c>
      <c r="AG158" s="277"/>
      <c r="AH158" s="277"/>
      <c r="AI158" s="277"/>
      <c r="AJ158" s="277"/>
      <c r="AK158" s="277"/>
      <c r="AL158" s="277"/>
      <c r="AM158" s="277"/>
      <c r="AN158" s="277"/>
      <c r="AO158" s="277"/>
      <c r="AP158" s="277"/>
      <c r="AQ158" s="241">
        <v>0</v>
      </c>
      <c r="AR158" s="241" t="s">
        <v>2332</v>
      </c>
    </row>
    <row r="159" spans="1:44" ht="18" x14ac:dyDescent="0.2">
      <c r="A159" s="278">
        <v>115286</v>
      </c>
      <c r="B159" t="s">
        <v>428</v>
      </c>
      <c r="C159" t="s">
        <v>652</v>
      </c>
      <c r="D159" t="s">
        <v>652</v>
      </c>
      <c r="E159" t="s">
        <v>652</v>
      </c>
      <c r="F159" t="s">
        <v>652</v>
      </c>
      <c r="G159" t="s">
        <v>652</v>
      </c>
      <c r="H159" t="s">
        <v>652</v>
      </c>
      <c r="I159" t="s">
        <v>652</v>
      </c>
      <c r="J159" t="s">
        <v>652</v>
      </c>
      <c r="K159" t="s">
        <v>652</v>
      </c>
      <c r="L159" t="s">
        <v>652</v>
      </c>
      <c r="M159" t="s">
        <v>652</v>
      </c>
      <c r="N159" t="s">
        <v>652</v>
      </c>
      <c r="O159" t="s">
        <v>652</v>
      </c>
      <c r="P159" t="s">
        <v>652</v>
      </c>
      <c r="Q159" t="s">
        <v>652</v>
      </c>
      <c r="R159" t="s">
        <v>652</v>
      </c>
      <c r="S159" t="s">
        <v>652</v>
      </c>
      <c r="T159" t="s">
        <v>652</v>
      </c>
      <c r="U159" t="s">
        <v>652</v>
      </c>
      <c r="V159" t="s">
        <v>652</v>
      </c>
      <c r="W159" t="s">
        <v>652</v>
      </c>
      <c r="X159" t="s">
        <v>652</v>
      </c>
      <c r="Y159" t="s">
        <v>652</v>
      </c>
      <c r="Z159" t="s">
        <v>652</v>
      </c>
      <c r="AA159" t="s">
        <v>652</v>
      </c>
      <c r="AB159" t="s">
        <v>652</v>
      </c>
      <c r="AC159" t="s">
        <v>652</v>
      </c>
      <c r="AD159" t="s">
        <v>652</v>
      </c>
      <c r="AE159" t="s">
        <v>652</v>
      </c>
      <c r="AF159" t="s">
        <v>652</v>
      </c>
      <c r="AG159"/>
      <c r="AH159"/>
      <c r="AI159"/>
      <c r="AJ159"/>
      <c r="AK159"/>
      <c r="AL159"/>
      <c r="AM159"/>
      <c r="AN159"/>
      <c r="AO159"/>
      <c r="AP159"/>
      <c r="AQ159" s="241">
        <v>0</v>
      </c>
      <c r="AR159" s="241">
        <v>0</v>
      </c>
    </row>
    <row r="160" spans="1:44" x14ac:dyDescent="0.2">
      <c r="A160" s="241">
        <v>115351</v>
      </c>
      <c r="B160" t="s">
        <v>428</v>
      </c>
      <c r="C160" s="241" t="s">
        <v>652</v>
      </c>
      <c r="D160" s="241" t="s">
        <v>652</v>
      </c>
      <c r="E160" s="241" t="s">
        <v>652</v>
      </c>
      <c r="F160" s="241" t="s">
        <v>652</v>
      </c>
      <c r="G160" s="241" t="s">
        <v>652</v>
      </c>
      <c r="H160" s="241" t="s">
        <v>652</v>
      </c>
      <c r="I160" s="241" t="s">
        <v>652</v>
      </c>
      <c r="J160" s="241" t="s">
        <v>652</v>
      </c>
      <c r="K160" s="241" t="s">
        <v>652</v>
      </c>
      <c r="L160" s="241" t="s">
        <v>652</v>
      </c>
      <c r="M160" s="241" t="s">
        <v>652</v>
      </c>
      <c r="N160" s="241" t="s">
        <v>652</v>
      </c>
      <c r="O160" s="241" t="s">
        <v>652</v>
      </c>
      <c r="P160" s="241" t="s">
        <v>652</v>
      </c>
      <c r="Q160" s="241" t="s">
        <v>652</v>
      </c>
      <c r="R160" s="241" t="s">
        <v>652</v>
      </c>
      <c r="S160" s="241" t="s">
        <v>652</v>
      </c>
      <c r="T160" s="241" t="s">
        <v>652</v>
      </c>
      <c r="U160" s="241" t="s">
        <v>652</v>
      </c>
      <c r="V160" s="241" t="s">
        <v>652</v>
      </c>
      <c r="W160" s="241" t="s">
        <v>652</v>
      </c>
      <c r="X160" s="241" t="s">
        <v>652</v>
      </c>
      <c r="Y160" s="241" t="s">
        <v>652</v>
      </c>
      <c r="Z160" s="241" t="s">
        <v>652</v>
      </c>
      <c r="AA160" s="241" t="s">
        <v>652</v>
      </c>
      <c r="AB160" s="241" t="s">
        <v>652</v>
      </c>
      <c r="AC160" s="241" t="s">
        <v>652</v>
      </c>
      <c r="AD160" s="241" t="s">
        <v>652</v>
      </c>
      <c r="AE160" s="241" t="s">
        <v>652</v>
      </c>
      <c r="AF160" s="241" t="s">
        <v>652</v>
      </c>
      <c r="AQ160" s="241" t="s">
        <v>1715</v>
      </c>
      <c r="AR160" s="241">
        <v>0</v>
      </c>
    </row>
    <row r="161" spans="1:44" ht="18" x14ac:dyDescent="0.2">
      <c r="A161" s="278">
        <v>115426</v>
      </c>
      <c r="B161" t="s">
        <v>428</v>
      </c>
      <c r="C161" t="s">
        <v>652</v>
      </c>
      <c r="D161" t="s">
        <v>652</v>
      </c>
      <c r="E161" t="s">
        <v>652</v>
      </c>
      <c r="F161" t="s">
        <v>652</v>
      </c>
      <c r="G161" t="s">
        <v>652</v>
      </c>
      <c r="H161" t="s">
        <v>652</v>
      </c>
      <c r="I161" t="s">
        <v>652</v>
      </c>
      <c r="J161" t="s">
        <v>652</v>
      </c>
      <c r="K161" t="s">
        <v>652</v>
      </c>
      <c r="L161" t="s">
        <v>652</v>
      </c>
      <c r="M161" t="s">
        <v>652</v>
      </c>
      <c r="N161" t="s">
        <v>652</v>
      </c>
      <c r="O161" t="s">
        <v>652</v>
      </c>
      <c r="P161" t="s">
        <v>652</v>
      </c>
      <c r="Q161" t="s">
        <v>652</v>
      </c>
      <c r="R161" t="s">
        <v>652</v>
      </c>
      <c r="S161" t="s">
        <v>652</v>
      </c>
      <c r="T161" t="s">
        <v>652</v>
      </c>
      <c r="U161" t="s">
        <v>652</v>
      </c>
      <c r="V161" t="s">
        <v>652</v>
      </c>
      <c r="W161" t="s">
        <v>652</v>
      </c>
      <c r="X161" t="s">
        <v>652</v>
      </c>
      <c r="Y161" t="s">
        <v>652</v>
      </c>
      <c r="Z161" t="s">
        <v>652</v>
      </c>
      <c r="AA161" t="s">
        <v>652</v>
      </c>
      <c r="AB161" t="s">
        <v>652</v>
      </c>
      <c r="AC161" t="s">
        <v>652</v>
      </c>
      <c r="AD161" t="s">
        <v>652</v>
      </c>
      <c r="AE161" t="s">
        <v>652</v>
      </c>
      <c r="AF161" t="s">
        <v>652</v>
      </c>
      <c r="AG161"/>
      <c r="AH161"/>
      <c r="AI161"/>
      <c r="AJ161"/>
      <c r="AK161"/>
      <c r="AL161"/>
      <c r="AM161"/>
      <c r="AN161"/>
      <c r="AO161"/>
      <c r="AP161"/>
      <c r="AQ161" s="241">
        <v>0</v>
      </c>
      <c r="AR161" s="241">
        <v>0</v>
      </c>
    </row>
    <row r="162" spans="1:44" ht="18" x14ac:dyDescent="0.2">
      <c r="A162" s="278">
        <v>115431</v>
      </c>
      <c r="B162" t="s">
        <v>428</v>
      </c>
      <c r="C162" t="s">
        <v>652</v>
      </c>
      <c r="D162" t="s">
        <v>652</v>
      </c>
      <c r="E162" t="s">
        <v>652</v>
      </c>
      <c r="F162" t="s">
        <v>652</v>
      </c>
      <c r="G162" t="s">
        <v>652</v>
      </c>
      <c r="H162" t="s">
        <v>652</v>
      </c>
      <c r="I162" t="s">
        <v>652</v>
      </c>
      <c r="J162" t="s">
        <v>652</v>
      </c>
      <c r="K162" t="s">
        <v>652</v>
      </c>
      <c r="L162" t="s">
        <v>652</v>
      </c>
      <c r="M162" t="s">
        <v>652</v>
      </c>
      <c r="N162" t="s">
        <v>652</v>
      </c>
      <c r="O162" t="s">
        <v>652</v>
      </c>
      <c r="P162" t="s">
        <v>652</v>
      </c>
      <c r="Q162" t="s">
        <v>652</v>
      </c>
      <c r="R162" t="s">
        <v>652</v>
      </c>
      <c r="S162" t="s">
        <v>652</v>
      </c>
      <c r="T162" t="s">
        <v>652</v>
      </c>
      <c r="U162" t="s">
        <v>652</v>
      </c>
      <c r="V162" t="s">
        <v>652</v>
      </c>
      <c r="W162" t="s">
        <v>652</v>
      </c>
      <c r="X162" t="s">
        <v>652</v>
      </c>
      <c r="Y162" t="s">
        <v>652</v>
      </c>
      <c r="Z162" t="s">
        <v>652</v>
      </c>
      <c r="AA162" t="s">
        <v>652</v>
      </c>
      <c r="AB162" t="s">
        <v>652</v>
      </c>
      <c r="AC162" t="s">
        <v>652</v>
      </c>
      <c r="AD162" t="s">
        <v>652</v>
      </c>
      <c r="AE162" t="s">
        <v>652</v>
      </c>
      <c r="AF162" t="s">
        <v>652</v>
      </c>
      <c r="AG162"/>
      <c r="AH162"/>
      <c r="AI162"/>
      <c r="AJ162"/>
      <c r="AK162"/>
      <c r="AL162"/>
      <c r="AM162"/>
      <c r="AN162"/>
      <c r="AO162"/>
      <c r="AP162"/>
      <c r="AQ162" s="241">
        <v>0</v>
      </c>
      <c r="AR162" s="241">
        <v>0</v>
      </c>
    </row>
    <row r="163" spans="1:44" ht="18" x14ac:dyDescent="0.2">
      <c r="A163" s="278">
        <v>115552</v>
      </c>
      <c r="B163" t="s">
        <v>428</v>
      </c>
      <c r="C163" t="s">
        <v>652</v>
      </c>
      <c r="D163" t="s">
        <v>652</v>
      </c>
      <c r="E163" t="s">
        <v>652</v>
      </c>
      <c r="F163" t="s">
        <v>652</v>
      </c>
      <c r="G163" t="s">
        <v>652</v>
      </c>
      <c r="H163" t="s">
        <v>652</v>
      </c>
      <c r="I163" t="s">
        <v>652</v>
      </c>
      <c r="J163" t="s">
        <v>652</v>
      </c>
      <c r="K163" t="s">
        <v>652</v>
      </c>
      <c r="L163" t="s">
        <v>652</v>
      </c>
      <c r="M163" t="s">
        <v>652</v>
      </c>
      <c r="N163" t="s">
        <v>652</v>
      </c>
      <c r="O163" t="s">
        <v>652</v>
      </c>
      <c r="P163" t="s">
        <v>652</v>
      </c>
      <c r="Q163" t="s">
        <v>652</v>
      </c>
      <c r="R163" t="s">
        <v>652</v>
      </c>
      <c r="S163" t="s">
        <v>652</v>
      </c>
      <c r="T163" t="s">
        <v>652</v>
      </c>
      <c r="U163" t="s">
        <v>652</v>
      </c>
      <c r="V163" t="s">
        <v>652</v>
      </c>
      <c r="W163" t="s">
        <v>652</v>
      </c>
      <c r="X163" t="s">
        <v>652</v>
      </c>
      <c r="Y163" t="s">
        <v>652</v>
      </c>
      <c r="Z163" t="s">
        <v>652</v>
      </c>
      <c r="AA163" t="s">
        <v>652</v>
      </c>
      <c r="AB163" t="s">
        <v>652</v>
      </c>
      <c r="AC163" t="s">
        <v>652</v>
      </c>
      <c r="AD163" t="s">
        <v>652</v>
      </c>
      <c r="AE163" t="s">
        <v>652</v>
      </c>
      <c r="AF163" t="s">
        <v>652</v>
      </c>
      <c r="AG163"/>
      <c r="AH163"/>
      <c r="AI163"/>
      <c r="AJ163"/>
      <c r="AK163"/>
      <c r="AL163"/>
      <c r="AM163"/>
      <c r="AN163"/>
      <c r="AO163"/>
      <c r="AP163"/>
      <c r="AQ163" s="241">
        <v>0</v>
      </c>
      <c r="AR163" s="241">
        <v>0</v>
      </c>
    </row>
    <row r="164" spans="1:44" ht="18" x14ac:dyDescent="0.2">
      <c r="A164" s="278">
        <v>115579</v>
      </c>
      <c r="B164" t="s">
        <v>428</v>
      </c>
      <c r="C164" t="s">
        <v>652</v>
      </c>
      <c r="D164" t="s">
        <v>652</v>
      </c>
      <c r="E164" t="s">
        <v>652</v>
      </c>
      <c r="F164" t="s">
        <v>652</v>
      </c>
      <c r="G164" t="s">
        <v>652</v>
      </c>
      <c r="H164" t="s">
        <v>652</v>
      </c>
      <c r="I164" t="s">
        <v>652</v>
      </c>
      <c r="J164" t="s">
        <v>652</v>
      </c>
      <c r="K164" t="s">
        <v>652</v>
      </c>
      <c r="L164" t="s">
        <v>652</v>
      </c>
      <c r="M164" t="s">
        <v>652</v>
      </c>
      <c r="N164" t="s">
        <v>652</v>
      </c>
      <c r="O164" t="s">
        <v>652</v>
      </c>
      <c r="P164" t="s">
        <v>652</v>
      </c>
      <c r="Q164" t="s">
        <v>652</v>
      </c>
      <c r="R164" t="s">
        <v>652</v>
      </c>
      <c r="S164" t="s">
        <v>652</v>
      </c>
      <c r="T164" t="s">
        <v>652</v>
      </c>
      <c r="U164" t="s">
        <v>652</v>
      </c>
      <c r="V164" t="s">
        <v>652</v>
      </c>
      <c r="W164" t="s">
        <v>652</v>
      </c>
      <c r="X164" t="s">
        <v>652</v>
      </c>
      <c r="Y164" t="s">
        <v>652</v>
      </c>
      <c r="Z164" t="s">
        <v>652</v>
      </c>
      <c r="AA164" t="s">
        <v>652</v>
      </c>
      <c r="AB164" t="s">
        <v>652</v>
      </c>
      <c r="AC164" t="s">
        <v>652</v>
      </c>
      <c r="AD164" t="s">
        <v>652</v>
      </c>
      <c r="AE164" t="s">
        <v>652</v>
      </c>
      <c r="AF164" t="s">
        <v>652</v>
      </c>
      <c r="AG164"/>
      <c r="AH164"/>
      <c r="AI164"/>
      <c r="AJ164"/>
      <c r="AK164"/>
      <c r="AL164"/>
      <c r="AM164"/>
      <c r="AN164"/>
      <c r="AO164"/>
      <c r="AP164"/>
      <c r="AQ164" s="241">
        <v>0</v>
      </c>
      <c r="AR164" s="241">
        <v>0</v>
      </c>
    </row>
    <row r="165" spans="1:44" ht="18" x14ac:dyDescent="0.2">
      <c r="A165" s="278">
        <v>115621</v>
      </c>
      <c r="B165" t="s">
        <v>428</v>
      </c>
      <c r="C165" t="s">
        <v>652</v>
      </c>
      <c r="D165" t="s">
        <v>652</v>
      </c>
      <c r="E165" t="s">
        <v>652</v>
      </c>
      <c r="F165" t="s">
        <v>652</v>
      </c>
      <c r="G165" t="s">
        <v>652</v>
      </c>
      <c r="H165" t="s">
        <v>652</v>
      </c>
      <c r="I165" t="s">
        <v>652</v>
      </c>
      <c r="J165" t="s">
        <v>652</v>
      </c>
      <c r="K165" t="s">
        <v>652</v>
      </c>
      <c r="L165" t="s">
        <v>652</v>
      </c>
      <c r="M165" t="s">
        <v>652</v>
      </c>
      <c r="N165" t="s">
        <v>652</v>
      </c>
      <c r="O165" t="s">
        <v>652</v>
      </c>
      <c r="P165" t="s">
        <v>652</v>
      </c>
      <c r="Q165" t="s">
        <v>652</v>
      </c>
      <c r="R165" t="s">
        <v>652</v>
      </c>
      <c r="S165" t="s">
        <v>652</v>
      </c>
      <c r="T165" t="s">
        <v>652</v>
      </c>
      <c r="U165" t="s">
        <v>652</v>
      </c>
      <c r="V165" t="s">
        <v>652</v>
      </c>
      <c r="W165" t="s">
        <v>652</v>
      </c>
      <c r="X165" t="s">
        <v>652</v>
      </c>
      <c r="Y165" t="s">
        <v>652</v>
      </c>
      <c r="Z165" t="s">
        <v>652</v>
      </c>
      <c r="AA165" t="s">
        <v>652</v>
      </c>
      <c r="AB165" t="s">
        <v>652</v>
      </c>
      <c r="AC165" t="s">
        <v>652</v>
      </c>
      <c r="AD165" t="s">
        <v>652</v>
      </c>
      <c r="AE165" t="s">
        <v>652</v>
      </c>
      <c r="AF165" t="s">
        <v>652</v>
      </c>
      <c r="AG165"/>
      <c r="AH165"/>
      <c r="AI165"/>
      <c r="AJ165"/>
      <c r="AK165"/>
      <c r="AL165"/>
      <c r="AM165"/>
      <c r="AN165"/>
      <c r="AO165"/>
      <c r="AP165"/>
      <c r="AQ165" s="241">
        <v>0</v>
      </c>
      <c r="AR165" s="241">
        <v>0</v>
      </c>
    </row>
    <row r="166" spans="1:44" x14ac:dyDescent="0.2">
      <c r="A166">
        <v>115767</v>
      </c>
      <c r="B166" t="s">
        <v>428</v>
      </c>
      <c r="C166" t="s">
        <v>652</v>
      </c>
      <c r="D166" t="s">
        <v>652</v>
      </c>
      <c r="E166" t="s">
        <v>652</v>
      </c>
      <c r="F166" t="s">
        <v>652</v>
      </c>
      <c r="G166" t="s">
        <v>652</v>
      </c>
      <c r="H166" t="s">
        <v>652</v>
      </c>
      <c r="I166" t="s">
        <v>652</v>
      </c>
      <c r="J166" t="s">
        <v>652</v>
      </c>
      <c r="K166" t="s">
        <v>652</v>
      </c>
      <c r="L166" t="s">
        <v>652</v>
      </c>
      <c r="M166" t="s">
        <v>652</v>
      </c>
      <c r="N166" t="s">
        <v>652</v>
      </c>
      <c r="O166" t="s">
        <v>652</v>
      </c>
      <c r="P166" t="s">
        <v>652</v>
      </c>
      <c r="Q166" t="s">
        <v>652</v>
      </c>
      <c r="R166" t="s">
        <v>652</v>
      </c>
      <c r="S166" t="s">
        <v>652</v>
      </c>
      <c r="T166" t="s">
        <v>652</v>
      </c>
      <c r="U166" t="s">
        <v>652</v>
      </c>
      <c r="V166" t="s">
        <v>652</v>
      </c>
      <c r="W166" t="s">
        <v>652</v>
      </c>
      <c r="X166" t="s">
        <v>652</v>
      </c>
      <c r="Y166" t="s">
        <v>652</v>
      </c>
      <c r="Z166" t="s">
        <v>652</v>
      </c>
      <c r="AA166" t="s">
        <v>652</v>
      </c>
      <c r="AB166" t="s">
        <v>652</v>
      </c>
      <c r="AC166" t="s">
        <v>652</v>
      </c>
      <c r="AD166" t="s">
        <v>652</v>
      </c>
      <c r="AE166" t="s">
        <v>652</v>
      </c>
      <c r="AF166" t="s">
        <v>652</v>
      </c>
      <c r="AG166"/>
      <c r="AH166"/>
      <c r="AI166"/>
      <c r="AJ166"/>
      <c r="AK166"/>
      <c r="AL166"/>
      <c r="AM166"/>
      <c r="AN166"/>
      <c r="AO166"/>
      <c r="AP166"/>
      <c r="AQ166" s="241">
        <v>0</v>
      </c>
      <c r="AR166" s="241">
        <v>0</v>
      </c>
    </row>
    <row r="167" spans="1:44" ht="18" x14ac:dyDescent="0.2">
      <c r="A167" s="278">
        <v>115823</v>
      </c>
      <c r="B167" t="s">
        <v>428</v>
      </c>
      <c r="C167" t="s">
        <v>652</v>
      </c>
      <c r="D167" t="s">
        <v>652</v>
      </c>
      <c r="E167" t="s">
        <v>652</v>
      </c>
      <c r="F167" t="s">
        <v>652</v>
      </c>
      <c r="G167" t="s">
        <v>652</v>
      </c>
      <c r="H167" t="s">
        <v>652</v>
      </c>
      <c r="I167" t="s">
        <v>652</v>
      </c>
      <c r="J167" t="s">
        <v>652</v>
      </c>
      <c r="K167" t="s">
        <v>652</v>
      </c>
      <c r="L167" t="s">
        <v>652</v>
      </c>
      <c r="M167" t="s">
        <v>652</v>
      </c>
      <c r="N167" t="s">
        <v>652</v>
      </c>
      <c r="O167" t="s">
        <v>652</v>
      </c>
      <c r="P167" t="s">
        <v>652</v>
      </c>
      <c r="Q167" t="s">
        <v>652</v>
      </c>
      <c r="R167" t="s">
        <v>652</v>
      </c>
      <c r="S167" t="s">
        <v>652</v>
      </c>
      <c r="T167" t="s">
        <v>652</v>
      </c>
      <c r="U167" t="s">
        <v>652</v>
      </c>
      <c r="V167" t="s">
        <v>652</v>
      </c>
      <c r="W167" t="s">
        <v>652</v>
      </c>
      <c r="X167" t="s">
        <v>652</v>
      </c>
      <c r="Y167" t="s">
        <v>652</v>
      </c>
      <c r="Z167" t="s">
        <v>652</v>
      </c>
      <c r="AA167" t="s">
        <v>652</v>
      </c>
      <c r="AB167" t="s">
        <v>652</v>
      </c>
      <c r="AC167" t="s">
        <v>652</v>
      </c>
      <c r="AD167" t="s">
        <v>652</v>
      </c>
      <c r="AE167" t="s">
        <v>652</v>
      </c>
      <c r="AF167" t="s">
        <v>652</v>
      </c>
      <c r="AG167"/>
      <c r="AH167"/>
      <c r="AI167"/>
      <c r="AJ167"/>
      <c r="AK167"/>
      <c r="AL167"/>
      <c r="AM167"/>
      <c r="AN167"/>
      <c r="AO167"/>
      <c r="AP167"/>
      <c r="AQ167" s="241">
        <v>0</v>
      </c>
      <c r="AR167" s="241">
        <v>0</v>
      </c>
    </row>
    <row r="168" spans="1:44" ht="18" x14ac:dyDescent="0.2">
      <c r="A168" s="278">
        <v>115827</v>
      </c>
      <c r="B168" t="s">
        <v>428</v>
      </c>
      <c r="C168" t="s">
        <v>652</v>
      </c>
      <c r="D168" t="s">
        <v>652</v>
      </c>
      <c r="E168" t="s">
        <v>652</v>
      </c>
      <c r="F168" t="s">
        <v>652</v>
      </c>
      <c r="G168" t="s">
        <v>652</v>
      </c>
      <c r="H168" t="s">
        <v>652</v>
      </c>
      <c r="I168" t="s">
        <v>652</v>
      </c>
      <c r="J168" t="s">
        <v>652</v>
      </c>
      <c r="K168" t="s">
        <v>652</v>
      </c>
      <c r="L168" t="s">
        <v>652</v>
      </c>
      <c r="M168" t="s">
        <v>652</v>
      </c>
      <c r="N168" t="s">
        <v>652</v>
      </c>
      <c r="O168" t="s">
        <v>652</v>
      </c>
      <c r="P168" t="s">
        <v>652</v>
      </c>
      <c r="Q168" t="s">
        <v>652</v>
      </c>
      <c r="R168" t="s">
        <v>652</v>
      </c>
      <c r="S168" t="s">
        <v>652</v>
      </c>
      <c r="T168" t="s">
        <v>652</v>
      </c>
      <c r="U168" t="s">
        <v>652</v>
      </c>
      <c r="V168" t="s">
        <v>652</v>
      </c>
      <c r="W168" t="s">
        <v>652</v>
      </c>
      <c r="X168" t="s">
        <v>652</v>
      </c>
      <c r="Y168" t="s">
        <v>652</v>
      </c>
      <c r="Z168" t="s">
        <v>652</v>
      </c>
      <c r="AA168" t="s">
        <v>652</v>
      </c>
      <c r="AB168" t="s">
        <v>652</v>
      </c>
      <c r="AC168" t="s">
        <v>652</v>
      </c>
      <c r="AD168" t="s">
        <v>652</v>
      </c>
      <c r="AE168" t="s">
        <v>652</v>
      </c>
      <c r="AF168" t="s">
        <v>652</v>
      </c>
      <c r="AG168"/>
      <c r="AH168"/>
      <c r="AI168"/>
      <c r="AJ168"/>
      <c r="AK168"/>
      <c r="AL168"/>
      <c r="AM168"/>
      <c r="AN168"/>
      <c r="AO168"/>
      <c r="AP168"/>
      <c r="AQ168" s="241">
        <v>0</v>
      </c>
      <c r="AR168" s="241">
        <v>0</v>
      </c>
    </row>
    <row r="169" spans="1:44" ht="18" x14ac:dyDescent="0.2">
      <c r="A169" s="278">
        <v>115870</v>
      </c>
      <c r="B169" t="s">
        <v>428</v>
      </c>
      <c r="C169" t="s">
        <v>652</v>
      </c>
      <c r="D169" t="s">
        <v>652</v>
      </c>
      <c r="E169" t="s">
        <v>652</v>
      </c>
      <c r="F169" t="s">
        <v>652</v>
      </c>
      <c r="G169" t="s">
        <v>652</v>
      </c>
      <c r="H169" t="s">
        <v>652</v>
      </c>
      <c r="I169" t="s">
        <v>652</v>
      </c>
      <c r="J169" t="s">
        <v>652</v>
      </c>
      <c r="K169" t="s">
        <v>652</v>
      </c>
      <c r="L169" t="s">
        <v>652</v>
      </c>
      <c r="M169" t="s">
        <v>652</v>
      </c>
      <c r="N169" t="s">
        <v>652</v>
      </c>
      <c r="O169" t="s">
        <v>652</v>
      </c>
      <c r="P169" t="s">
        <v>652</v>
      </c>
      <c r="Q169" t="s">
        <v>652</v>
      </c>
      <c r="R169" t="s">
        <v>652</v>
      </c>
      <c r="S169" t="s">
        <v>652</v>
      </c>
      <c r="T169" t="s">
        <v>652</v>
      </c>
      <c r="U169" t="s">
        <v>652</v>
      </c>
      <c r="V169" t="s">
        <v>652</v>
      </c>
      <c r="W169" t="s">
        <v>652</v>
      </c>
      <c r="X169" t="s">
        <v>652</v>
      </c>
      <c r="Y169" t="s">
        <v>652</v>
      </c>
      <c r="Z169" t="s">
        <v>652</v>
      </c>
      <c r="AA169" t="s">
        <v>652</v>
      </c>
      <c r="AB169" t="s">
        <v>652</v>
      </c>
      <c r="AC169" t="s">
        <v>652</v>
      </c>
      <c r="AD169" t="s">
        <v>652</v>
      </c>
      <c r="AE169" t="s">
        <v>652</v>
      </c>
      <c r="AF169" t="s">
        <v>652</v>
      </c>
      <c r="AG169"/>
      <c r="AH169"/>
      <c r="AI169"/>
      <c r="AJ169"/>
      <c r="AK169"/>
      <c r="AL169"/>
      <c r="AM169"/>
      <c r="AN169"/>
      <c r="AO169"/>
      <c r="AP169"/>
      <c r="AQ169" s="241">
        <v>0</v>
      </c>
      <c r="AR169" s="241">
        <v>0</v>
      </c>
    </row>
    <row r="170" spans="1:44" ht="15" x14ac:dyDescent="0.25">
      <c r="A170" s="265">
        <v>115895</v>
      </c>
      <c r="B170" t="s">
        <v>428</v>
      </c>
      <c r="C170" s="247" t="s">
        <v>652</v>
      </c>
      <c r="D170" s="247" t="s">
        <v>652</v>
      </c>
      <c r="E170" s="247" t="s">
        <v>652</v>
      </c>
      <c r="F170" s="247" t="s">
        <v>652</v>
      </c>
      <c r="G170" s="247" t="s">
        <v>652</v>
      </c>
      <c r="H170" s="247" t="s">
        <v>652</v>
      </c>
      <c r="I170" s="247" t="s">
        <v>652</v>
      </c>
      <c r="J170" s="247" t="s">
        <v>652</v>
      </c>
      <c r="K170" s="247" t="s">
        <v>652</v>
      </c>
      <c r="L170" s="247" t="s">
        <v>652</v>
      </c>
      <c r="M170" s="247" t="s">
        <v>652</v>
      </c>
      <c r="N170" s="247" t="s">
        <v>652</v>
      </c>
      <c r="O170" s="247" t="s">
        <v>652</v>
      </c>
      <c r="P170" s="247" t="s">
        <v>652</v>
      </c>
      <c r="Q170" s="247" t="s">
        <v>652</v>
      </c>
      <c r="R170" s="247" t="s">
        <v>652</v>
      </c>
      <c r="S170" s="247" t="s">
        <v>652</v>
      </c>
      <c r="T170" s="247" t="s">
        <v>652</v>
      </c>
      <c r="U170" s="247" t="s">
        <v>652</v>
      </c>
      <c r="V170" s="247" t="s">
        <v>652</v>
      </c>
      <c r="W170" s="247" t="s">
        <v>652</v>
      </c>
      <c r="X170" s="247" t="s">
        <v>652</v>
      </c>
      <c r="Y170" s="247" t="s">
        <v>652</v>
      </c>
      <c r="Z170" s="247" t="s">
        <v>652</v>
      </c>
      <c r="AA170" s="247" t="s">
        <v>652</v>
      </c>
      <c r="AB170" s="247" t="s">
        <v>652</v>
      </c>
      <c r="AC170" s="247" t="s">
        <v>652</v>
      </c>
      <c r="AD170" s="247" t="s">
        <v>652</v>
      </c>
      <c r="AE170" s="247" t="s">
        <v>652</v>
      </c>
      <c r="AF170" s="247" t="s">
        <v>652</v>
      </c>
      <c r="AN170" s="251"/>
      <c r="AP170" s="250"/>
      <c r="AQ170" s="241" t="s">
        <v>1718</v>
      </c>
      <c r="AR170" s="241">
        <v>0</v>
      </c>
    </row>
    <row r="171" spans="1:44" x14ac:dyDescent="0.2">
      <c r="A171" s="279">
        <v>115905</v>
      </c>
      <c r="B171" t="s">
        <v>428</v>
      </c>
      <c r="C171" s="277" t="s">
        <v>189</v>
      </c>
      <c r="D171" s="277" t="s">
        <v>189</v>
      </c>
      <c r="E171" s="277" t="s">
        <v>189</v>
      </c>
      <c r="F171" s="277" t="s">
        <v>189</v>
      </c>
      <c r="G171" s="277" t="s">
        <v>189</v>
      </c>
      <c r="H171" s="277" t="s">
        <v>189</v>
      </c>
      <c r="I171" s="277" t="s">
        <v>189</v>
      </c>
      <c r="J171" s="277" t="s">
        <v>189</v>
      </c>
      <c r="K171" s="277" t="s">
        <v>189</v>
      </c>
      <c r="L171" s="277" t="s">
        <v>189</v>
      </c>
      <c r="M171" s="277" t="s">
        <v>189</v>
      </c>
      <c r="N171" s="277" t="s">
        <v>189</v>
      </c>
      <c r="O171" s="277" t="s">
        <v>189</v>
      </c>
      <c r="P171" s="277" t="s">
        <v>189</v>
      </c>
      <c r="Q171" s="277" t="s">
        <v>189</v>
      </c>
      <c r="R171" s="277" t="s">
        <v>189</v>
      </c>
      <c r="S171" s="277" t="s">
        <v>189</v>
      </c>
      <c r="T171" s="277" t="s">
        <v>189</v>
      </c>
      <c r="U171" s="277" t="s">
        <v>189</v>
      </c>
      <c r="V171" s="277" t="s">
        <v>189</v>
      </c>
      <c r="W171" s="277" t="s">
        <v>189</v>
      </c>
      <c r="X171" s="277" t="s">
        <v>189</v>
      </c>
      <c r="Y171" s="277" t="s">
        <v>189</v>
      </c>
      <c r="Z171" s="277" t="s">
        <v>189</v>
      </c>
      <c r="AA171" s="277" t="s">
        <v>189</v>
      </c>
      <c r="AB171" s="277" t="s">
        <v>189</v>
      </c>
      <c r="AC171" s="277" t="s">
        <v>189</v>
      </c>
      <c r="AD171" s="277" t="s">
        <v>189</v>
      </c>
      <c r="AE171" s="277" t="s">
        <v>189</v>
      </c>
      <c r="AF171" s="277" t="s">
        <v>189</v>
      </c>
      <c r="AG171" s="277"/>
      <c r="AH171" s="277"/>
      <c r="AI171" s="277"/>
      <c r="AJ171" s="277"/>
      <c r="AK171" s="277"/>
      <c r="AL171" s="277"/>
      <c r="AM171" s="277"/>
      <c r="AN171" s="277"/>
      <c r="AO171" s="277"/>
      <c r="AP171" s="277"/>
      <c r="AQ171" s="241">
        <v>0</v>
      </c>
      <c r="AR171" s="241" t="s">
        <v>2332</v>
      </c>
    </row>
    <row r="172" spans="1:44" ht="18" x14ac:dyDescent="0.2">
      <c r="A172" s="278">
        <v>115935</v>
      </c>
      <c r="B172" t="s">
        <v>428</v>
      </c>
      <c r="C172" t="s">
        <v>652</v>
      </c>
      <c r="D172" t="s">
        <v>652</v>
      </c>
      <c r="E172" t="s">
        <v>652</v>
      </c>
      <c r="F172" t="s">
        <v>652</v>
      </c>
      <c r="G172" t="s">
        <v>652</v>
      </c>
      <c r="H172" t="s">
        <v>652</v>
      </c>
      <c r="I172" t="s">
        <v>652</v>
      </c>
      <c r="J172" t="s">
        <v>652</v>
      </c>
      <c r="K172" t="s">
        <v>652</v>
      </c>
      <c r="L172" t="s">
        <v>652</v>
      </c>
      <c r="M172" t="s">
        <v>652</v>
      </c>
      <c r="N172" t="s">
        <v>652</v>
      </c>
      <c r="O172" t="s">
        <v>652</v>
      </c>
      <c r="P172" t="s">
        <v>652</v>
      </c>
      <c r="Q172" t="s">
        <v>652</v>
      </c>
      <c r="R172" t="s">
        <v>652</v>
      </c>
      <c r="S172" t="s">
        <v>652</v>
      </c>
      <c r="T172" t="s">
        <v>652</v>
      </c>
      <c r="U172" t="s">
        <v>652</v>
      </c>
      <c r="V172" t="s">
        <v>652</v>
      </c>
      <c r="W172" t="s">
        <v>652</v>
      </c>
      <c r="X172" t="s">
        <v>652</v>
      </c>
      <c r="Y172" t="s">
        <v>652</v>
      </c>
      <c r="Z172" t="s">
        <v>652</v>
      </c>
      <c r="AA172" t="s">
        <v>652</v>
      </c>
      <c r="AB172" t="s">
        <v>652</v>
      </c>
      <c r="AC172" t="s">
        <v>652</v>
      </c>
      <c r="AD172" t="s">
        <v>652</v>
      </c>
      <c r="AE172" t="s">
        <v>652</v>
      </c>
      <c r="AF172" t="s">
        <v>652</v>
      </c>
      <c r="AG172"/>
      <c r="AH172"/>
      <c r="AI172"/>
      <c r="AJ172"/>
      <c r="AK172"/>
      <c r="AL172"/>
      <c r="AM172"/>
      <c r="AN172"/>
      <c r="AO172"/>
      <c r="AP172"/>
      <c r="AQ172" s="241">
        <v>0</v>
      </c>
      <c r="AR172" s="241">
        <v>0</v>
      </c>
    </row>
    <row r="173" spans="1:44" ht="18" x14ac:dyDescent="0.2">
      <c r="A173" s="278">
        <v>115946</v>
      </c>
      <c r="B173" t="s">
        <v>428</v>
      </c>
      <c r="C173" t="s">
        <v>652</v>
      </c>
      <c r="D173" t="s">
        <v>652</v>
      </c>
      <c r="E173" t="s">
        <v>652</v>
      </c>
      <c r="F173" t="s">
        <v>652</v>
      </c>
      <c r="G173" t="s">
        <v>652</v>
      </c>
      <c r="H173" t="s">
        <v>652</v>
      </c>
      <c r="I173" t="s">
        <v>652</v>
      </c>
      <c r="J173" t="s">
        <v>652</v>
      </c>
      <c r="K173" t="s">
        <v>652</v>
      </c>
      <c r="L173" t="s">
        <v>652</v>
      </c>
      <c r="M173" t="s">
        <v>652</v>
      </c>
      <c r="N173" t="s">
        <v>652</v>
      </c>
      <c r="O173" t="s">
        <v>652</v>
      </c>
      <c r="P173" t="s">
        <v>652</v>
      </c>
      <c r="Q173" t="s">
        <v>652</v>
      </c>
      <c r="R173" t="s">
        <v>652</v>
      </c>
      <c r="S173" t="s">
        <v>652</v>
      </c>
      <c r="T173" t="s">
        <v>652</v>
      </c>
      <c r="U173" t="s">
        <v>652</v>
      </c>
      <c r="V173" t="s">
        <v>652</v>
      </c>
      <c r="W173" t="s">
        <v>652</v>
      </c>
      <c r="X173" t="s">
        <v>652</v>
      </c>
      <c r="Y173" t="s">
        <v>652</v>
      </c>
      <c r="Z173" t="s">
        <v>652</v>
      </c>
      <c r="AA173" t="s">
        <v>652</v>
      </c>
      <c r="AB173" t="s">
        <v>652</v>
      </c>
      <c r="AC173" t="s">
        <v>652</v>
      </c>
      <c r="AD173" t="s">
        <v>652</v>
      </c>
      <c r="AE173" t="s">
        <v>652</v>
      </c>
      <c r="AF173" t="s">
        <v>652</v>
      </c>
      <c r="AG173"/>
      <c r="AH173"/>
      <c r="AI173"/>
      <c r="AJ173"/>
      <c r="AK173"/>
      <c r="AL173"/>
      <c r="AM173"/>
      <c r="AN173"/>
      <c r="AO173"/>
      <c r="AP173"/>
      <c r="AQ173" s="241">
        <v>0</v>
      </c>
      <c r="AR173" s="241">
        <v>0</v>
      </c>
    </row>
    <row r="174" spans="1:44" ht="18" x14ac:dyDescent="0.2">
      <c r="A174" s="278">
        <v>115960</v>
      </c>
      <c r="B174" t="s">
        <v>428</v>
      </c>
      <c r="C174" t="s">
        <v>652</v>
      </c>
      <c r="D174" t="s">
        <v>652</v>
      </c>
      <c r="E174" t="s">
        <v>652</v>
      </c>
      <c r="F174" t="s">
        <v>652</v>
      </c>
      <c r="G174" t="s">
        <v>652</v>
      </c>
      <c r="H174" t="s">
        <v>652</v>
      </c>
      <c r="I174" t="s">
        <v>652</v>
      </c>
      <c r="J174" t="s">
        <v>652</v>
      </c>
      <c r="K174" t="s">
        <v>652</v>
      </c>
      <c r="L174" t="s">
        <v>652</v>
      </c>
      <c r="M174" t="s">
        <v>652</v>
      </c>
      <c r="N174" t="s">
        <v>652</v>
      </c>
      <c r="O174" t="s">
        <v>652</v>
      </c>
      <c r="P174" t="s">
        <v>652</v>
      </c>
      <c r="Q174" t="s">
        <v>652</v>
      </c>
      <c r="R174" t="s">
        <v>652</v>
      </c>
      <c r="S174" t="s">
        <v>652</v>
      </c>
      <c r="T174" t="s">
        <v>652</v>
      </c>
      <c r="U174" t="s">
        <v>652</v>
      </c>
      <c r="V174" t="s">
        <v>652</v>
      </c>
      <c r="W174" t="s">
        <v>652</v>
      </c>
      <c r="X174" t="s">
        <v>652</v>
      </c>
      <c r="Y174" t="s">
        <v>652</v>
      </c>
      <c r="Z174" t="s">
        <v>652</v>
      </c>
      <c r="AA174" t="s">
        <v>652</v>
      </c>
      <c r="AB174" t="s">
        <v>652</v>
      </c>
      <c r="AC174" t="s">
        <v>652</v>
      </c>
      <c r="AD174" t="s">
        <v>652</v>
      </c>
      <c r="AE174" t="s">
        <v>652</v>
      </c>
      <c r="AF174" t="s">
        <v>652</v>
      </c>
      <c r="AG174"/>
      <c r="AH174"/>
      <c r="AI174"/>
      <c r="AJ174"/>
      <c r="AK174"/>
      <c r="AL174"/>
      <c r="AM174"/>
      <c r="AN174"/>
      <c r="AO174"/>
      <c r="AP174"/>
      <c r="AQ174" s="241">
        <v>0</v>
      </c>
      <c r="AR174" s="241">
        <v>0</v>
      </c>
    </row>
    <row r="175" spans="1:44" ht="18" x14ac:dyDescent="0.2">
      <c r="A175" s="278">
        <v>115985</v>
      </c>
      <c r="B175" t="s">
        <v>428</v>
      </c>
      <c r="C175" t="s">
        <v>652</v>
      </c>
      <c r="D175" t="s">
        <v>652</v>
      </c>
      <c r="E175" t="s">
        <v>652</v>
      </c>
      <c r="F175" t="s">
        <v>652</v>
      </c>
      <c r="G175" t="s">
        <v>652</v>
      </c>
      <c r="H175" t="s">
        <v>652</v>
      </c>
      <c r="I175" t="s">
        <v>652</v>
      </c>
      <c r="J175" t="s">
        <v>652</v>
      </c>
      <c r="K175" t="s">
        <v>652</v>
      </c>
      <c r="L175" t="s">
        <v>652</v>
      </c>
      <c r="M175" t="s">
        <v>652</v>
      </c>
      <c r="N175" t="s">
        <v>652</v>
      </c>
      <c r="O175" t="s">
        <v>652</v>
      </c>
      <c r="P175" t="s">
        <v>652</v>
      </c>
      <c r="Q175" t="s">
        <v>652</v>
      </c>
      <c r="R175" t="s">
        <v>652</v>
      </c>
      <c r="S175" t="s">
        <v>652</v>
      </c>
      <c r="T175" t="s">
        <v>652</v>
      </c>
      <c r="U175" t="s">
        <v>652</v>
      </c>
      <c r="V175" t="s">
        <v>652</v>
      </c>
      <c r="W175" t="s">
        <v>652</v>
      </c>
      <c r="X175" t="s">
        <v>652</v>
      </c>
      <c r="Y175" t="s">
        <v>652</v>
      </c>
      <c r="Z175" t="s">
        <v>652</v>
      </c>
      <c r="AA175" t="s">
        <v>652</v>
      </c>
      <c r="AB175" t="s">
        <v>652</v>
      </c>
      <c r="AC175" t="s">
        <v>652</v>
      </c>
      <c r="AD175" t="s">
        <v>652</v>
      </c>
      <c r="AE175" t="s">
        <v>652</v>
      </c>
      <c r="AF175" t="s">
        <v>652</v>
      </c>
      <c r="AG175"/>
      <c r="AH175"/>
      <c r="AI175"/>
      <c r="AJ175"/>
      <c r="AK175"/>
      <c r="AL175"/>
      <c r="AM175"/>
      <c r="AN175"/>
      <c r="AO175"/>
      <c r="AP175"/>
      <c r="AQ175" s="241">
        <v>0</v>
      </c>
      <c r="AR175" s="241">
        <v>0</v>
      </c>
    </row>
    <row r="176" spans="1:44" ht="18" x14ac:dyDescent="0.2">
      <c r="A176" s="278">
        <v>116034</v>
      </c>
      <c r="B176" t="s">
        <v>428</v>
      </c>
      <c r="C176" t="s">
        <v>652</v>
      </c>
      <c r="D176" t="s">
        <v>652</v>
      </c>
      <c r="E176" t="s">
        <v>652</v>
      </c>
      <c r="F176" t="s">
        <v>652</v>
      </c>
      <c r="G176" t="s">
        <v>652</v>
      </c>
      <c r="H176" t="s">
        <v>652</v>
      </c>
      <c r="I176" t="s">
        <v>652</v>
      </c>
      <c r="J176" t="s">
        <v>652</v>
      </c>
      <c r="K176" t="s">
        <v>652</v>
      </c>
      <c r="L176" t="s">
        <v>652</v>
      </c>
      <c r="M176" t="s">
        <v>652</v>
      </c>
      <c r="N176" t="s">
        <v>652</v>
      </c>
      <c r="O176" t="s">
        <v>652</v>
      </c>
      <c r="P176" t="s">
        <v>652</v>
      </c>
      <c r="Q176" t="s">
        <v>652</v>
      </c>
      <c r="R176" t="s">
        <v>652</v>
      </c>
      <c r="S176" t="s">
        <v>652</v>
      </c>
      <c r="T176" t="s">
        <v>652</v>
      </c>
      <c r="U176" t="s">
        <v>652</v>
      </c>
      <c r="V176" t="s">
        <v>652</v>
      </c>
      <c r="W176" t="s">
        <v>652</v>
      </c>
      <c r="X176" t="s">
        <v>652</v>
      </c>
      <c r="Y176" t="s">
        <v>652</v>
      </c>
      <c r="Z176" t="s">
        <v>652</v>
      </c>
      <c r="AA176" t="s">
        <v>652</v>
      </c>
      <c r="AB176" t="s">
        <v>652</v>
      </c>
      <c r="AC176" t="s">
        <v>652</v>
      </c>
      <c r="AD176" t="s">
        <v>652</v>
      </c>
      <c r="AE176" t="s">
        <v>652</v>
      </c>
      <c r="AF176" t="s">
        <v>652</v>
      </c>
      <c r="AG176"/>
      <c r="AH176"/>
      <c r="AI176"/>
      <c r="AJ176"/>
      <c r="AK176"/>
      <c r="AL176"/>
      <c r="AM176"/>
      <c r="AN176"/>
      <c r="AO176"/>
      <c r="AP176"/>
      <c r="AQ176" s="241">
        <v>0</v>
      </c>
      <c r="AR176" s="241">
        <v>0</v>
      </c>
    </row>
    <row r="177" spans="1:44" ht="18" x14ac:dyDescent="0.2">
      <c r="A177" s="278">
        <v>116068</v>
      </c>
      <c r="B177" t="s">
        <v>428</v>
      </c>
      <c r="C177" t="s">
        <v>652</v>
      </c>
      <c r="D177" t="s">
        <v>652</v>
      </c>
      <c r="E177" t="s">
        <v>652</v>
      </c>
      <c r="F177" t="s">
        <v>652</v>
      </c>
      <c r="G177" t="s">
        <v>652</v>
      </c>
      <c r="H177" t="s">
        <v>652</v>
      </c>
      <c r="I177" t="s">
        <v>652</v>
      </c>
      <c r="J177" t="s">
        <v>652</v>
      </c>
      <c r="K177" t="s">
        <v>652</v>
      </c>
      <c r="L177" t="s">
        <v>652</v>
      </c>
      <c r="M177" t="s">
        <v>652</v>
      </c>
      <c r="N177" t="s">
        <v>652</v>
      </c>
      <c r="O177" t="s">
        <v>652</v>
      </c>
      <c r="P177" t="s">
        <v>652</v>
      </c>
      <c r="Q177" t="s">
        <v>652</v>
      </c>
      <c r="R177" t="s">
        <v>652</v>
      </c>
      <c r="S177" t="s">
        <v>652</v>
      </c>
      <c r="T177" t="s">
        <v>652</v>
      </c>
      <c r="U177" t="s">
        <v>652</v>
      </c>
      <c r="V177" t="s">
        <v>652</v>
      </c>
      <c r="W177" t="s">
        <v>652</v>
      </c>
      <c r="X177" t="s">
        <v>652</v>
      </c>
      <c r="Y177" t="s">
        <v>652</v>
      </c>
      <c r="Z177" t="s">
        <v>652</v>
      </c>
      <c r="AA177" t="s">
        <v>652</v>
      </c>
      <c r="AB177" t="s">
        <v>652</v>
      </c>
      <c r="AC177" t="s">
        <v>652</v>
      </c>
      <c r="AD177" t="s">
        <v>652</v>
      </c>
      <c r="AE177" t="s">
        <v>652</v>
      </c>
      <c r="AF177" t="s">
        <v>652</v>
      </c>
      <c r="AG177"/>
      <c r="AH177"/>
      <c r="AI177"/>
      <c r="AJ177"/>
      <c r="AK177"/>
      <c r="AL177"/>
      <c r="AM177"/>
      <c r="AN177"/>
      <c r="AO177"/>
      <c r="AP177"/>
      <c r="AQ177" s="241">
        <v>0</v>
      </c>
      <c r="AR177" s="241">
        <v>0</v>
      </c>
    </row>
    <row r="178" spans="1:44" x14ac:dyDescent="0.2">
      <c r="A178" s="241">
        <v>116133</v>
      </c>
      <c r="B178" t="s">
        <v>428</v>
      </c>
      <c r="C178" s="241" t="s">
        <v>652</v>
      </c>
      <c r="D178" s="241" t="s">
        <v>652</v>
      </c>
      <c r="E178" s="241" t="s">
        <v>652</v>
      </c>
      <c r="F178" s="241" t="s">
        <v>652</v>
      </c>
      <c r="G178" s="241" t="s">
        <v>652</v>
      </c>
      <c r="H178" s="241" t="s">
        <v>652</v>
      </c>
      <c r="I178" s="241" t="s">
        <v>652</v>
      </c>
      <c r="J178" s="241" t="s">
        <v>652</v>
      </c>
      <c r="K178" s="241" t="s">
        <v>652</v>
      </c>
      <c r="L178" s="241" t="s">
        <v>652</v>
      </c>
      <c r="M178" s="241" t="s">
        <v>652</v>
      </c>
      <c r="N178" s="241" t="s">
        <v>652</v>
      </c>
      <c r="O178" s="241" t="s">
        <v>652</v>
      </c>
      <c r="P178" s="241" t="s">
        <v>652</v>
      </c>
      <c r="Q178" s="241" t="s">
        <v>652</v>
      </c>
      <c r="R178" s="241" t="s">
        <v>652</v>
      </c>
      <c r="S178" s="241" t="s">
        <v>652</v>
      </c>
      <c r="T178" s="241" t="s">
        <v>652</v>
      </c>
      <c r="U178" s="241" t="s">
        <v>652</v>
      </c>
      <c r="V178" s="241" t="s">
        <v>652</v>
      </c>
      <c r="W178" s="241" t="s">
        <v>652</v>
      </c>
      <c r="X178" s="241" t="s">
        <v>652</v>
      </c>
      <c r="Y178" s="241" t="s">
        <v>652</v>
      </c>
      <c r="Z178" s="241" t="s">
        <v>652</v>
      </c>
      <c r="AA178" s="241" t="s">
        <v>652</v>
      </c>
      <c r="AB178" s="241" t="s">
        <v>652</v>
      </c>
      <c r="AC178" s="241" t="s">
        <v>652</v>
      </c>
      <c r="AD178" s="241" t="s">
        <v>652</v>
      </c>
      <c r="AE178" s="241" t="s">
        <v>652</v>
      </c>
      <c r="AF178" s="241" t="s">
        <v>652</v>
      </c>
      <c r="AQ178" s="241" t="s">
        <v>1715</v>
      </c>
      <c r="AR178" s="241">
        <v>0</v>
      </c>
    </row>
    <row r="179" spans="1:44" x14ac:dyDescent="0.2">
      <c r="A179">
        <v>116253</v>
      </c>
      <c r="B179" t="s">
        <v>431</v>
      </c>
      <c r="C179" t="s">
        <v>652</v>
      </c>
      <c r="D179" t="s">
        <v>652</v>
      </c>
      <c r="E179" t="s">
        <v>652</v>
      </c>
      <c r="F179" t="s">
        <v>652</v>
      </c>
      <c r="G179" t="s">
        <v>652</v>
      </c>
      <c r="H179" t="s">
        <v>652</v>
      </c>
      <c r="I179" t="s">
        <v>652</v>
      </c>
      <c r="J179" t="s">
        <v>652</v>
      </c>
      <c r="K179" t="s">
        <v>652</v>
      </c>
      <c r="L179" t="s">
        <v>652</v>
      </c>
      <c r="M179" t="s">
        <v>652</v>
      </c>
      <c r="N179" t="s">
        <v>652</v>
      </c>
      <c r="O179" t="s">
        <v>652</v>
      </c>
      <c r="P179" t="s">
        <v>652</v>
      </c>
      <c r="Q179" t="s">
        <v>652</v>
      </c>
      <c r="R179" t="s">
        <v>652</v>
      </c>
      <c r="S179" t="s">
        <v>652</v>
      </c>
      <c r="T179" t="s">
        <v>652</v>
      </c>
      <c r="U179" t="s">
        <v>652</v>
      </c>
      <c r="V179" t="s">
        <v>652</v>
      </c>
      <c r="W179" t="s">
        <v>652</v>
      </c>
      <c r="X179" t="s">
        <v>652</v>
      </c>
      <c r="Y179" t="s">
        <v>652</v>
      </c>
      <c r="Z179" t="s">
        <v>652</v>
      </c>
      <c r="AA179" t="s">
        <v>652</v>
      </c>
      <c r="AB179"/>
      <c r="AC179"/>
      <c r="AD179"/>
      <c r="AE179"/>
      <c r="AF179"/>
      <c r="AG179"/>
      <c r="AH179"/>
      <c r="AI179"/>
      <c r="AJ179"/>
      <c r="AK179"/>
      <c r="AL179"/>
      <c r="AM179"/>
      <c r="AN179"/>
      <c r="AO179"/>
      <c r="AP179"/>
      <c r="AQ179" s="241" t="s">
        <v>1716</v>
      </c>
      <c r="AR179" s="241">
        <v>0</v>
      </c>
    </row>
    <row r="180" spans="1:44" x14ac:dyDescent="0.2">
      <c r="A180">
        <v>116406</v>
      </c>
      <c r="B180" t="s">
        <v>428</v>
      </c>
      <c r="C180" t="s">
        <v>652</v>
      </c>
      <c r="D180" t="s">
        <v>652</v>
      </c>
      <c r="E180" t="s">
        <v>652</v>
      </c>
      <c r="F180" t="s">
        <v>652</v>
      </c>
      <c r="G180" t="s">
        <v>652</v>
      </c>
      <c r="H180" t="s">
        <v>652</v>
      </c>
      <c r="I180" t="s">
        <v>652</v>
      </c>
      <c r="J180" t="s">
        <v>652</v>
      </c>
      <c r="K180" t="s">
        <v>652</v>
      </c>
      <c r="L180" t="s">
        <v>652</v>
      </c>
      <c r="M180" t="s">
        <v>652</v>
      </c>
      <c r="N180" t="s">
        <v>652</v>
      </c>
      <c r="O180" t="s">
        <v>652</v>
      </c>
      <c r="P180" t="s">
        <v>652</v>
      </c>
      <c r="Q180" t="s">
        <v>652</v>
      </c>
      <c r="R180" t="s">
        <v>652</v>
      </c>
      <c r="S180" t="s">
        <v>652</v>
      </c>
      <c r="T180" t="s">
        <v>652</v>
      </c>
      <c r="U180" t="s">
        <v>652</v>
      </c>
      <c r="V180" t="s">
        <v>652</v>
      </c>
      <c r="W180" t="s">
        <v>652</v>
      </c>
      <c r="X180" t="s">
        <v>652</v>
      </c>
      <c r="Y180" t="s">
        <v>652</v>
      </c>
      <c r="Z180" t="s">
        <v>652</v>
      </c>
      <c r="AA180" t="s">
        <v>652</v>
      </c>
      <c r="AB180" t="s">
        <v>652</v>
      </c>
      <c r="AC180" t="s">
        <v>652</v>
      </c>
      <c r="AD180" t="s">
        <v>652</v>
      </c>
      <c r="AE180" t="s">
        <v>652</v>
      </c>
      <c r="AF180" t="s">
        <v>652</v>
      </c>
      <c r="AG180"/>
      <c r="AH180"/>
      <c r="AI180"/>
      <c r="AJ180"/>
      <c r="AK180"/>
      <c r="AL180"/>
      <c r="AM180"/>
      <c r="AN180"/>
      <c r="AO180"/>
      <c r="AP180"/>
      <c r="AQ180" s="241" t="s">
        <v>1715</v>
      </c>
      <c r="AR180" s="241">
        <v>0</v>
      </c>
    </row>
    <row r="181" spans="1:44" ht="18" x14ac:dyDescent="0.2">
      <c r="A181" s="278">
        <v>116414</v>
      </c>
      <c r="B181" t="s">
        <v>428</v>
      </c>
      <c r="C181" t="s">
        <v>652</v>
      </c>
      <c r="D181" t="s">
        <v>652</v>
      </c>
      <c r="E181" t="s">
        <v>652</v>
      </c>
      <c r="F181" t="s">
        <v>652</v>
      </c>
      <c r="G181" t="s">
        <v>652</v>
      </c>
      <c r="H181" t="s">
        <v>652</v>
      </c>
      <c r="I181" t="s">
        <v>652</v>
      </c>
      <c r="J181" t="s">
        <v>652</v>
      </c>
      <c r="K181" t="s">
        <v>652</v>
      </c>
      <c r="L181" t="s">
        <v>652</v>
      </c>
      <c r="M181" t="s">
        <v>652</v>
      </c>
      <c r="N181" t="s">
        <v>652</v>
      </c>
      <c r="O181" t="s">
        <v>652</v>
      </c>
      <c r="P181" t="s">
        <v>652</v>
      </c>
      <c r="Q181" t="s">
        <v>652</v>
      </c>
      <c r="R181" t="s">
        <v>652</v>
      </c>
      <c r="S181" t="s">
        <v>652</v>
      </c>
      <c r="T181" t="s">
        <v>652</v>
      </c>
      <c r="U181" t="s">
        <v>652</v>
      </c>
      <c r="V181" t="s">
        <v>652</v>
      </c>
      <c r="W181" t="s">
        <v>652</v>
      </c>
      <c r="X181" t="s">
        <v>652</v>
      </c>
      <c r="Y181" t="s">
        <v>652</v>
      </c>
      <c r="Z181" t="s">
        <v>652</v>
      </c>
      <c r="AA181" t="s">
        <v>652</v>
      </c>
      <c r="AB181" t="s">
        <v>652</v>
      </c>
      <c r="AC181" t="s">
        <v>652</v>
      </c>
      <c r="AD181" t="s">
        <v>652</v>
      </c>
      <c r="AE181" t="s">
        <v>652</v>
      </c>
      <c r="AF181" t="s">
        <v>652</v>
      </c>
      <c r="AG181"/>
      <c r="AH181"/>
      <c r="AI181"/>
      <c r="AJ181"/>
      <c r="AK181"/>
      <c r="AL181"/>
      <c r="AM181"/>
      <c r="AN181"/>
      <c r="AO181"/>
      <c r="AP181"/>
      <c r="AQ181" s="241">
        <v>0</v>
      </c>
      <c r="AR181" s="241">
        <v>0</v>
      </c>
    </row>
    <row r="182" spans="1:44" ht="18" x14ac:dyDescent="0.2">
      <c r="A182" s="278">
        <v>116438</v>
      </c>
      <c r="B182" t="s">
        <v>428</v>
      </c>
      <c r="C182" t="s">
        <v>652</v>
      </c>
      <c r="D182" t="s">
        <v>652</v>
      </c>
      <c r="E182" t="s">
        <v>652</v>
      </c>
      <c r="F182" t="s">
        <v>652</v>
      </c>
      <c r="G182" t="s">
        <v>652</v>
      </c>
      <c r="H182" t="s">
        <v>652</v>
      </c>
      <c r="I182" t="s">
        <v>652</v>
      </c>
      <c r="J182" t="s">
        <v>652</v>
      </c>
      <c r="K182" t="s">
        <v>652</v>
      </c>
      <c r="L182" t="s">
        <v>652</v>
      </c>
      <c r="M182" t="s">
        <v>652</v>
      </c>
      <c r="N182" t="s">
        <v>652</v>
      </c>
      <c r="O182" t="s">
        <v>652</v>
      </c>
      <c r="P182" t="s">
        <v>652</v>
      </c>
      <c r="Q182" t="s">
        <v>652</v>
      </c>
      <c r="R182" t="s">
        <v>652</v>
      </c>
      <c r="S182" t="s">
        <v>652</v>
      </c>
      <c r="T182" t="s">
        <v>652</v>
      </c>
      <c r="U182" t="s">
        <v>652</v>
      </c>
      <c r="V182" t="s">
        <v>652</v>
      </c>
      <c r="W182" t="s">
        <v>652</v>
      </c>
      <c r="X182" t="s">
        <v>652</v>
      </c>
      <c r="Y182" t="s">
        <v>652</v>
      </c>
      <c r="Z182" t="s">
        <v>652</v>
      </c>
      <c r="AA182" t="s">
        <v>652</v>
      </c>
      <c r="AB182" t="s">
        <v>652</v>
      </c>
      <c r="AC182" t="s">
        <v>652</v>
      </c>
      <c r="AD182" t="s">
        <v>652</v>
      </c>
      <c r="AE182" t="s">
        <v>652</v>
      </c>
      <c r="AF182" t="s">
        <v>652</v>
      </c>
      <c r="AG182"/>
      <c r="AH182"/>
      <c r="AI182"/>
      <c r="AJ182"/>
      <c r="AK182"/>
      <c r="AL182"/>
      <c r="AM182"/>
      <c r="AN182"/>
      <c r="AO182"/>
      <c r="AP182"/>
      <c r="AQ182" s="241">
        <v>0</v>
      </c>
      <c r="AR182" s="241">
        <v>0</v>
      </c>
    </row>
    <row r="183" spans="1:44" ht="18" x14ac:dyDescent="0.2">
      <c r="A183" s="278">
        <v>116476</v>
      </c>
      <c r="B183" t="s">
        <v>428</v>
      </c>
      <c r="C183" t="s">
        <v>652</v>
      </c>
      <c r="D183" t="s">
        <v>652</v>
      </c>
      <c r="E183" t="s">
        <v>652</v>
      </c>
      <c r="F183" t="s">
        <v>652</v>
      </c>
      <c r="G183" t="s">
        <v>652</v>
      </c>
      <c r="H183" t="s">
        <v>652</v>
      </c>
      <c r="I183" t="s">
        <v>652</v>
      </c>
      <c r="J183" t="s">
        <v>652</v>
      </c>
      <c r="K183" t="s">
        <v>652</v>
      </c>
      <c r="L183" t="s">
        <v>652</v>
      </c>
      <c r="M183" t="s">
        <v>652</v>
      </c>
      <c r="N183" t="s">
        <v>652</v>
      </c>
      <c r="O183" t="s">
        <v>652</v>
      </c>
      <c r="P183" t="s">
        <v>652</v>
      </c>
      <c r="Q183" t="s">
        <v>652</v>
      </c>
      <c r="R183" t="s">
        <v>652</v>
      </c>
      <c r="S183" t="s">
        <v>652</v>
      </c>
      <c r="T183" t="s">
        <v>652</v>
      </c>
      <c r="U183" t="s">
        <v>652</v>
      </c>
      <c r="V183" t="s">
        <v>652</v>
      </c>
      <c r="W183" t="s">
        <v>652</v>
      </c>
      <c r="X183" t="s">
        <v>652</v>
      </c>
      <c r="Y183" t="s">
        <v>652</v>
      </c>
      <c r="Z183" t="s">
        <v>652</v>
      </c>
      <c r="AA183" t="s">
        <v>652</v>
      </c>
      <c r="AB183" t="s">
        <v>652</v>
      </c>
      <c r="AC183" t="s">
        <v>652</v>
      </c>
      <c r="AD183" t="s">
        <v>652</v>
      </c>
      <c r="AE183" t="s">
        <v>652</v>
      </c>
      <c r="AF183" t="s">
        <v>652</v>
      </c>
      <c r="AG183"/>
      <c r="AH183"/>
      <c r="AI183"/>
      <c r="AJ183"/>
      <c r="AK183"/>
      <c r="AL183"/>
      <c r="AM183"/>
      <c r="AN183"/>
      <c r="AO183"/>
      <c r="AP183"/>
      <c r="AQ183" s="241">
        <v>0</v>
      </c>
      <c r="AR183" s="241">
        <v>0</v>
      </c>
    </row>
    <row r="184" spans="1:44" ht="18" x14ac:dyDescent="0.2">
      <c r="A184" s="278">
        <v>116540</v>
      </c>
      <c r="B184" t="s">
        <v>428</v>
      </c>
      <c r="C184" t="s">
        <v>652</v>
      </c>
      <c r="D184" t="s">
        <v>652</v>
      </c>
      <c r="E184" t="s">
        <v>652</v>
      </c>
      <c r="F184" t="s">
        <v>652</v>
      </c>
      <c r="G184" t="s">
        <v>652</v>
      </c>
      <c r="H184" t="s">
        <v>652</v>
      </c>
      <c r="I184" t="s">
        <v>652</v>
      </c>
      <c r="J184" t="s">
        <v>652</v>
      </c>
      <c r="K184" t="s">
        <v>652</v>
      </c>
      <c r="L184" t="s">
        <v>652</v>
      </c>
      <c r="M184" t="s">
        <v>652</v>
      </c>
      <c r="N184" t="s">
        <v>652</v>
      </c>
      <c r="O184" t="s">
        <v>652</v>
      </c>
      <c r="P184" t="s">
        <v>652</v>
      </c>
      <c r="Q184" t="s">
        <v>652</v>
      </c>
      <c r="R184" t="s">
        <v>652</v>
      </c>
      <c r="S184" t="s">
        <v>652</v>
      </c>
      <c r="T184" t="s">
        <v>652</v>
      </c>
      <c r="U184" t="s">
        <v>652</v>
      </c>
      <c r="V184" t="s">
        <v>652</v>
      </c>
      <c r="W184" t="s">
        <v>652</v>
      </c>
      <c r="X184" t="s">
        <v>652</v>
      </c>
      <c r="Y184" t="s">
        <v>652</v>
      </c>
      <c r="Z184" t="s">
        <v>652</v>
      </c>
      <c r="AA184" t="s">
        <v>652</v>
      </c>
      <c r="AB184" t="s">
        <v>652</v>
      </c>
      <c r="AC184" t="s">
        <v>652</v>
      </c>
      <c r="AD184" t="s">
        <v>652</v>
      </c>
      <c r="AE184" t="s">
        <v>652</v>
      </c>
      <c r="AF184" t="s">
        <v>652</v>
      </c>
      <c r="AG184"/>
      <c r="AH184"/>
      <c r="AI184"/>
      <c r="AJ184"/>
      <c r="AK184"/>
      <c r="AL184"/>
      <c r="AM184"/>
      <c r="AN184"/>
      <c r="AO184"/>
      <c r="AP184"/>
      <c r="AQ184" s="241">
        <v>0</v>
      </c>
      <c r="AR184" s="241">
        <v>0</v>
      </c>
    </row>
    <row r="185" spans="1:44" ht="18" x14ac:dyDescent="0.2">
      <c r="A185" s="278">
        <v>116556</v>
      </c>
      <c r="B185" t="s">
        <v>428</v>
      </c>
      <c r="C185" t="s">
        <v>652</v>
      </c>
      <c r="D185" t="s">
        <v>652</v>
      </c>
      <c r="E185" t="s">
        <v>652</v>
      </c>
      <c r="F185" t="s">
        <v>652</v>
      </c>
      <c r="G185" t="s">
        <v>652</v>
      </c>
      <c r="H185" t="s">
        <v>652</v>
      </c>
      <c r="I185" t="s">
        <v>652</v>
      </c>
      <c r="J185" t="s">
        <v>652</v>
      </c>
      <c r="K185" t="s">
        <v>652</v>
      </c>
      <c r="L185" t="s">
        <v>652</v>
      </c>
      <c r="M185" t="s">
        <v>652</v>
      </c>
      <c r="N185" t="s">
        <v>652</v>
      </c>
      <c r="O185" t="s">
        <v>652</v>
      </c>
      <c r="P185" t="s">
        <v>652</v>
      </c>
      <c r="Q185" t="s">
        <v>652</v>
      </c>
      <c r="R185" t="s">
        <v>652</v>
      </c>
      <c r="S185" t="s">
        <v>652</v>
      </c>
      <c r="T185" t="s">
        <v>652</v>
      </c>
      <c r="U185" t="s">
        <v>652</v>
      </c>
      <c r="V185" t="s">
        <v>652</v>
      </c>
      <c r="W185" t="s">
        <v>652</v>
      </c>
      <c r="X185" t="s">
        <v>652</v>
      </c>
      <c r="Y185" t="s">
        <v>652</v>
      </c>
      <c r="Z185" t="s">
        <v>652</v>
      </c>
      <c r="AA185" t="s">
        <v>652</v>
      </c>
      <c r="AB185" t="s">
        <v>652</v>
      </c>
      <c r="AC185" t="s">
        <v>652</v>
      </c>
      <c r="AD185" t="s">
        <v>652</v>
      </c>
      <c r="AE185" t="s">
        <v>652</v>
      </c>
      <c r="AF185" t="s">
        <v>652</v>
      </c>
      <c r="AG185"/>
      <c r="AH185"/>
      <c r="AI185"/>
      <c r="AJ185"/>
      <c r="AK185"/>
      <c r="AL185"/>
      <c r="AM185"/>
      <c r="AN185"/>
      <c r="AO185"/>
      <c r="AP185"/>
      <c r="AQ185" s="241">
        <v>0</v>
      </c>
      <c r="AR185" s="241">
        <v>0</v>
      </c>
    </row>
    <row r="186" spans="1:44" ht="18" x14ac:dyDescent="0.2">
      <c r="A186" s="278">
        <v>116584</v>
      </c>
      <c r="B186" t="s">
        <v>428</v>
      </c>
      <c r="C186" t="s">
        <v>652</v>
      </c>
      <c r="D186" t="s">
        <v>652</v>
      </c>
      <c r="E186" t="s">
        <v>652</v>
      </c>
      <c r="F186" t="s">
        <v>652</v>
      </c>
      <c r="G186" t="s">
        <v>652</v>
      </c>
      <c r="H186" t="s">
        <v>652</v>
      </c>
      <c r="I186" t="s">
        <v>652</v>
      </c>
      <c r="J186" t="s">
        <v>652</v>
      </c>
      <c r="K186" t="s">
        <v>652</v>
      </c>
      <c r="L186" t="s">
        <v>652</v>
      </c>
      <c r="M186" t="s">
        <v>652</v>
      </c>
      <c r="N186" t="s">
        <v>652</v>
      </c>
      <c r="O186" t="s">
        <v>652</v>
      </c>
      <c r="P186" t="s">
        <v>652</v>
      </c>
      <c r="Q186" t="s">
        <v>652</v>
      </c>
      <c r="R186" t="s">
        <v>652</v>
      </c>
      <c r="S186" t="s">
        <v>652</v>
      </c>
      <c r="T186" t="s">
        <v>652</v>
      </c>
      <c r="U186" t="s">
        <v>652</v>
      </c>
      <c r="V186" t="s">
        <v>652</v>
      </c>
      <c r="W186" t="s">
        <v>652</v>
      </c>
      <c r="X186" t="s">
        <v>652</v>
      </c>
      <c r="Y186" t="s">
        <v>652</v>
      </c>
      <c r="Z186" t="s">
        <v>652</v>
      </c>
      <c r="AA186" t="s">
        <v>652</v>
      </c>
      <c r="AB186" t="s">
        <v>652</v>
      </c>
      <c r="AC186" t="s">
        <v>652</v>
      </c>
      <c r="AD186" t="s">
        <v>652</v>
      </c>
      <c r="AE186" t="s">
        <v>652</v>
      </c>
      <c r="AF186" t="s">
        <v>652</v>
      </c>
      <c r="AG186"/>
      <c r="AH186"/>
      <c r="AI186"/>
      <c r="AJ186"/>
      <c r="AK186"/>
      <c r="AL186"/>
      <c r="AM186"/>
      <c r="AN186"/>
      <c r="AO186"/>
      <c r="AP186"/>
      <c r="AQ186" s="241">
        <v>0</v>
      </c>
      <c r="AR186" s="241">
        <v>0</v>
      </c>
    </row>
    <row r="187" spans="1:44" x14ac:dyDescent="0.2">
      <c r="A187" s="241">
        <v>116609</v>
      </c>
      <c r="B187" t="s">
        <v>428</v>
      </c>
      <c r="C187" s="241" t="s">
        <v>652</v>
      </c>
      <c r="D187" s="241" t="s">
        <v>652</v>
      </c>
      <c r="E187" s="241" t="s">
        <v>652</v>
      </c>
      <c r="F187" s="241" t="s">
        <v>652</v>
      </c>
      <c r="G187" s="241" t="s">
        <v>652</v>
      </c>
      <c r="H187" s="241" t="s">
        <v>652</v>
      </c>
      <c r="I187" s="241" t="s">
        <v>652</v>
      </c>
      <c r="J187" s="241" t="s">
        <v>652</v>
      </c>
      <c r="K187" s="241" t="s">
        <v>652</v>
      </c>
      <c r="L187" s="241" t="s">
        <v>652</v>
      </c>
      <c r="M187" s="241" t="s">
        <v>652</v>
      </c>
      <c r="N187" s="241" t="s">
        <v>652</v>
      </c>
      <c r="O187" s="241" t="s">
        <v>652</v>
      </c>
      <c r="P187" s="241" t="s">
        <v>652</v>
      </c>
      <c r="Q187" s="241" t="s">
        <v>652</v>
      </c>
      <c r="R187" s="241" t="s">
        <v>652</v>
      </c>
      <c r="S187" s="241" t="s">
        <v>652</v>
      </c>
      <c r="T187" s="241" t="s">
        <v>652</v>
      </c>
      <c r="U187" s="241" t="s">
        <v>652</v>
      </c>
      <c r="V187" s="241" t="s">
        <v>652</v>
      </c>
      <c r="W187" s="241" t="s">
        <v>652</v>
      </c>
      <c r="X187" s="241" t="s">
        <v>652</v>
      </c>
      <c r="Y187" s="241" t="s">
        <v>652</v>
      </c>
      <c r="Z187" s="241" t="s">
        <v>652</v>
      </c>
      <c r="AA187" s="241" t="s">
        <v>652</v>
      </c>
      <c r="AB187" s="241" t="s">
        <v>652</v>
      </c>
      <c r="AC187" s="241" t="s">
        <v>652</v>
      </c>
      <c r="AD187" s="241" t="s">
        <v>652</v>
      </c>
      <c r="AE187" s="241" t="s">
        <v>652</v>
      </c>
      <c r="AF187" s="241" t="s">
        <v>652</v>
      </c>
      <c r="AQ187" s="241" t="s">
        <v>1715</v>
      </c>
      <c r="AR187" s="241">
        <v>0</v>
      </c>
    </row>
    <row r="188" spans="1:44" x14ac:dyDescent="0.2">
      <c r="A188" s="241">
        <v>116623</v>
      </c>
      <c r="B188" t="s">
        <v>428</v>
      </c>
      <c r="C188" s="241" t="s">
        <v>652</v>
      </c>
      <c r="D188" s="241" t="s">
        <v>652</v>
      </c>
      <c r="E188" s="241" t="s">
        <v>652</v>
      </c>
      <c r="F188" s="241" t="s">
        <v>652</v>
      </c>
      <c r="G188" s="241" t="s">
        <v>652</v>
      </c>
      <c r="H188" s="241" t="s">
        <v>652</v>
      </c>
      <c r="I188" s="241" t="s">
        <v>652</v>
      </c>
      <c r="J188" s="241" t="s">
        <v>652</v>
      </c>
      <c r="K188" s="241" t="s">
        <v>652</v>
      </c>
      <c r="L188" s="241" t="s">
        <v>652</v>
      </c>
      <c r="M188" s="241" t="s">
        <v>652</v>
      </c>
      <c r="N188" s="241" t="s">
        <v>652</v>
      </c>
      <c r="O188" s="241" t="s">
        <v>652</v>
      </c>
      <c r="P188" s="241" t="s">
        <v>652</v>
      </c>
      <c r="Q188" s="241" t="s">
        <v>652</v>
      </c>
      <c r="R188" s="241" t="s">
        <v>652</v>
      </c>
      <c r="S188" s="241" t="s">
        <v>652</v>
      </c>
      <c r="T188" s="241" t="s">
        <v>652</v>
      </c>
      <c r="U188" s="241" t="s">
        <v>652</v>
      </c>
      <c r="V188" s="241" t="s">
        <v>652</v>
      </c>
      <c r="W188" s="241" t="s">
        <v>652</v>
      </c>
      <c r="X188" s="241" t="s">
        <v>652</v>
      </c>
      <c r="Y188" s="241" t="s">
        <v>652</v>
      </c>
      <c r="Z188" s="241" t="s">
        <v>652</v>
      </c>
      <c r="AA188" s="241" t="s">
        <v>652</v>
      </c>
      <c r="AB188" s="241" t="s">
        <v>652</v>
      </c>
      <c r="AC188" s="241" t="s">
        <v>652</v>
      </c>
      <c r="AD188" s="241" t="s">
        <v>652</v>
      </c>
      <c r="AE188" s="241" t="s">
        <v>652</v>
      </c>
      <c r="AF188" s="241" t="s">
        <v>652</v>
      </c>
      <c r="AQ188" s="241" t="s">
        <v>576</v>
      </c>
      <c r="AR188" s="241">
        <v>0</v>
      </c>
    </row>
    <row r="189" spans="1:44" ht="18" x14ac:dyDescent="0.2">
      <c r="A189" s="278">
        <v>116679</v>
      </c>
      <c r="B189" t="s">
        <v>428</v>
      </c>
      <c r="C189" t="s">
        <v>652</v>
      </c>
      <c r="D189" t="s">
        <v>652</v>
      </c>
      <c r="E189" t="s">
        <v>652</v>
      </c>
      <c r="F189" t="s">
        <v>652</v>
      </c>
      <c r="G189" t="s">
        <v>652</v>
      </c>
      <c r="H189" t="s">
        <v>652</v>
      </c>
      <c r="I189" t="s">
        <v>652</v>
      </c>
      <c r="J189" t="s">
        <v>652</v>
      </c>
      <c r="K189" t="s">
        <v>652</v>
      </c>
      <c r="L189" t="s">
        <v>652</v>
      </c>
      <c r="M189" t="s">
        <v>652</v>
      </c>
      <c r="N189" t="s">
        <v>652</v>
      </c>
      <c r="O189" t="s">
        <v>652</v>
      </c>
      <c r="P189" t="s">
        <v>652</v>
      </c>
      <c r="Q189" t="s">
        <v>652</v>
      </c>
      <c r="R189" t="s">
        <v>652</v>
      </c>
      <c r="S189" t="s">
        <v>652</v>
      </c>
      <c r="T189" t="s">
        <v>652</v>
      </c>
      <c r="U189" t="s">
        <v>652</v>
      </c>
      <c r="V189" t="s">
        <v>652</v>
      </c>
      <c r="W189" t="s">
        <v>652</v>
      </c>
      <c r="X189" t="s">
        <v>652</v>
      </c>
      <c r="Y189" t="s">
        <v>652</v>
      </c>
      <c r="Z189" t="s">
        <v>652</v>
      </c>
      <c r="AA189" t="s">
        <v>652</v>
      </c>
      <c r="AB189" t="s">
        <v>652</v>
      </c>
      <c r="AC189" t="s">
        <v>652</v>
      </c>
      <c r="AD189" t="s">
        <v>652</v>
      </c>
      <c r="AE189" t="s">
        <v>652</v>
      </c>
      <c r="AF189" t="s">
        <v>652</v>
      </c>
      <c r="AG189"/>
      <c r="AH189"/>
      <c r="AI189"/>
      <c r="AJ189"/>
      <c r="AK189"/>
      <c r="AL189"/>
      <c r="AM189"/>
      <c r="AN189"/>
      <c r="AO189"/>
      <c r="AP189"/>
      <c r="AQ189" s="241">
        <v>0</v>
      </c>
      <c r="AR189" s="241">
        <v>0</v>
      </c>
    </row>
    <row r="190" spans="1:44" x14ac:dyDescent="0.2">
      <c r="A190" s="241">
        <v>116782</v>
      </c>
      <c r="B190" t="s">
        <v>428</v>
      </c>
      <c r="C190" s="241" t="s">
        <v>652</v>
      </c>
      <c r="D190" s="241" t="s">
        <v>652</v>
      </c>
      <c r="E190" s="241" t="s">
        <v>652</v>
      </c>
      <c r="F190" s="241" t="s">
        <v>652</v>
      </c>
      <c r="G190" s="241" t="s">
        <v>652</v>
      </c>
      <c r="H190" s="241" t="s">
        <v>652</v>
      </c>
      <c r="I190" s="241" t="s">
        <v>652</v>
      </c>
      <c r="J190" s="241" t="s">
        <v>652</v>
      </c>
      <c r="K190" s="241" t="s">
        <v>652</v>
      </c>
      <c r="L190" s="241" t="s">
        <v>652</v>
      </c>
      <c r="M190" s="241" t="s">
        <v>652</v>
      </c>
      <c r="N190" s="241" t="s">
        <v>652</v>
      </c>
      <c r="O190" s="241" t="s">
        <v>652</v>
      </c>
      <c r="P190" s="241" t="s">
        <v>652</v>
      </c>
      <c r="Q190" s="241" t="s">
        <v>652</v>
      </c>
      <c r="R190" s="241" t="s">
        <v>652</v>
      </c>
      <c r="S190" s="241" t="s">
        <v>652</v>
      </c>
      <c r="T190" s="241" t="s">
        <v>652</v>
      </c>
      <c r="U190" s="241" t="s">
        <v>652</v>
      </c>
      <c r="V190" s="241" t="s">
        <v>652</v>
      </c>
      <c r="W190" s="241" t="s">
        <v>652</v>
      </c>
      <c r="X190" s="241" t="s">
        <v>652</v>
      </c>
      <c r="Y190" s="241" t="s">
        <v>652</v>
      </c>
      <c r="Z190" s="241" t="s">
        <v>652</v>
      </c>
      <c r="AA190" s="241" t="s">
        <v>652</v>
      </c>
      <c r="AB190" s="241" t="s">
        <v>652</v>
      </c>
      <c r="AC190" s="241" t="s">
        <v>652</v>
      </c>
      <c r="AD190" s="241" t="s">
        <v>652</v>
      </c>
      <c r="AE190" s="241" t="s">
        <v>652</v>
      </c>
      <c r="AF190" s="241" t="s">
        <v>652</v>
      </c>
      <c r="AQ190" s="241" t="s">
        <v>1716</v>
      </c>
      <c r="AR190" s="241">
        <v>0</v>
      </c>
    </row>
    <row r="191" spans="1:44" ht="18" x14ac:dyDescent="0.2">
      <c r="A191" s="278">
        <v>116841</v>
      </c>
      <c r="B191" t="s">
        <v>428</v>
      </c>
      <c r="C191" t="s">
        <v>652</v>
      </c>
      <c r="D191" t="s">
        <v>652</v>
      </c>
      <c r="E191" t="s">
        <v>652</v>
      </c>
      <c r="F191" t="s">
        <v>652</v>
      </c>
      <c r="G191" t="s">
        <v>652</v>
      </c>
      <c r="H191" t="s">
        <v>652</v>
      </c>
      <c r="I191" t="s">
        <v>652</v>
      </c>
      <c r="J191" t="s">
        <v>652</v>
      </c>
      <c r="K191" t="s">
        <v>652</v>
      </c>
      <c r="L191" t="s">
        <v>652</v>
      </c>
      <c r="M191" t="s">
        <v>652</v>
      </c>
      <c r="N191" t="s">
        <v>652</v>
      </c>
      <c r="O191" t="s">
        <v>652</v>
      </c>
      <c r="P191" t="s">
        <v>652</v>
      </c>
      <c r="Q191" t="s">
        <v>652</v>
      </c>
      <c r="R191" t="s">
        <v>652</v>
      </c>
      <c r="S191" t="s">
        <v>652</v>
      </c>
      <c r="T191" t="s">
        <v>652</v>
      </c>
      <c r="U191" t="s">
        <v>652</v>
      </c>
      <c r="V191" t="s">
        <v>652</v>
      </c>
      <c r="W191" t="s">
        <v>652</v>
      </c>
      <c r="X191" t="s">
        <v>652</v>
      </c>
      <c r="Y191" t="s">
        <v>652</v>
      </c>
      <c r="Z191" t="s">
        <v>652</v>
      </c>
      <c r="AA191" t="s">
        <v>652</v>
      </c>
      <c r="AB191" t="s">
        <v>652</v>
      </c>
      <c r="AC191" t="s">
        <v>652</v>
      </c>
      <c r="AD191" t="s">
        <v>652</v>
      </c>
      <c r="AE191" t="s">
        <v>652</v>
      </c>
      <c r="AF191" t="s">
        <v>652</v>
      </c>
      <c r="AG191"/>
      <c r="AH191"/>
      <c r="AI191"/>
      <c r="AJ191"/>
      <c r="AK191"/>
      <c r="AL191"/>
      <c r="AM191"/>
      <c r="AN191"/>
      <c r="AO191"/>
      <c r="AP191"/>
      <c r="AQ191" s="241">
        <v>0</v>
      </c>
      <c r="AR191" s="241">
        <v>0</v>
      </c>
    </row>
    <row r="192" spans="1:44" ht="18" x14ac:dyDescent="0.2">
      <c r="A192" s="278">
        <v>116859</v>
      </c>
      <c r="B192" t="s">
        <v>428</v>
      </c>
      <c r="C192" t="s">
        <v>652</v>
      </c>
      <c r="D192" t="s">
        <v>652</v>
      </c>
      <c r="E192" t="s">
        <v>652</v>
      </c>
      <c r="F192" t="s">
        <v>652</v>
      </c>
      <c r="G192" t="s">
        <v>652</v>
      </c>
      <c r="H192" t="s">
        <v>652</v>
      </c>
      <c r="I192" t="s">
        <v>652</v>
      </c>
      <c r="J192" t="s">
        <v>652</v>
      </c>
      <c r="K192" t="s">
        <v>652</v>
      </c>
      <c r="L192" t="s">
        <v>652</v>
      </c>
      <c r="M192" t="s">
        <v>652</v>
      </c>
      <c r="N192" t="s">
        <v>652</v>
      </c>
      <c r="O192" t="s">
        <v>652</v>
      </c>
      <c r="P192" t="s">
        <v>652</v>
      </c>
      <c r="Q192" t="s">
        <v>652</v>
      </c>
      <c r="R192" t="s">
        <v>652</v>
      </c>
      <c r="S192" t="s">
        <v>652</v>
      </c>
      <c r="T192" t="s">
        <v>652</v>
      </c>
      <c r="U192" t="s">
        <v>652</v>
      </c>
      <c r="V192" t="s">
        <v>652</v>
      </c>
      <c r="W192" t="s">
        <v>652</v>
      </c>
      <c r="X192" t="s">
        <v>652</v>
      </c>
      <c r="Y192" t="s">
        <v>652</v>
      </c>
      <c r="Z192" t="s">
        <v>652</v>
      </c>
      <c r="AA192" t="s">
        <v>652</v>
      </c>
      <c r="AB192" t="s">
        <v>652</v>
      </c>
      <c r="AC192" t="s">
        <v>652</v>
      </c>
      <c r="AD192" t="s">
        <v>652</v>
      </c>
      <c r="AE192" t="s">
        <v>652</v>
      </c>
      <c r="AF192" t="s">
        <v>652</v>
      </c>
      <c r="AG192"/>
      <c r="AH192"/>
      <c r="AI192"/>
      <c r="AJ192"/>
      <c r="AK192"/>
      <c r="AL192"/>
      <c r="AM192"/>
      <c r="AN192"/>
      <c r="AO192"/>
      <c r="AP192"/>
      <c r="AQ192" s="241">
        <v>0</v>
      </c>
      <c r="AR192" s="241">
        <v>0</v>
      </c>
    </row>
    <row r="193" spans="1:44" ht="18" x14ac:dyDescent="0.2">
      <c r="A193" s="278">
        <v>116893</v>
      </c>
      <c r="B193" t="s">
        <v>428</v>
      </c>
      <c r="C193" t="s">
        <v>652</v>
      </c>
      <c r="D193" t="s">
        <v>652</v>
      </c>
      <c r="E193" t="s">
        <v>652</v>
      </c>
      <c r="F193" t="s">
        <v>652</v>
      </c>
      <c r="G193" t="s">
        <v>652</v>
      </c>
      <c r="H193" t="s">
        <v>652</v>
      </c>
      <c r="I193" t="s">
        <v>652</v>
      </c>
      <c r="J193" t="s">
        <v>652</v>
      </c>
      <c r="K193" t="s">
        <v>652</v>
      </c>
      <c r="L193" t="s">
        <v>652</v>
      </c>
      <c r="M193" t="s">
        <v>652</v>
      </c>
      <c r="N193" t="s">
        <v>652</v>
      </c>
      <c r="O193" t="s">
        <v>652</v>
      </c>
      <c r="P193" t="s">
        <v>652</v>
      </c>
      <c r="Q193" t="s">
        <v>652</v>
      </c>
      <c r="R193" t="s">
        <v>652</v>
      </c>
      <c r="S193" t="s">
        <v>652</v>
      </c>
      <c r="T193" t="s">
        <v>652</v>
      </c>
      <c r="U193" t="s">
        <v>652</v>
      </c>
      <c r="V193" t="s">
        <v>652</v>
      </c>
      <c r="W193" t="s">
        <v>652</v>
      </c>
      <c r="X193" t="s">
        <v>652</v>
      </c>
      <c r="Y193" t="s">
        <v>652</v>
      </c>
      <c r="Z193" t="s">
        <v>652</v>
      </c>
      <c r="AA193" t="s">
        <v>652</v>
      </c>
      <c r="AB193" t="s">
        <v>652</v>
      </c>
      <c r="AC193" t="s">
        <v>652</v>
      </c>
      <c r="AD193" t="s">
        <v>652</v>
      </c>
      <c r="AE193" t="s">
        <v>652</v>
      </c>
      <c r="AF193" t="s">
        <v>652</v>
      </c>
      <c r="AG193"/>
      <c r="AH193"/>
      <c r="AI193"/>
      <c r="AJ193"/>
      <c r="AK193"/>
      <c r="AL193"/>
      <c r="AM193"/>
      <c r="AN193"/>
      <c r="AO193"/>
      <c r="AP193"/>
      <c r="AQ193" s="241">
        <v>0</v>
      </c>
      <c r="AR193" s="241">
        <v>0</v>
      </c>
    </row>
    <row r="194" spans="1:44" ht="18" x14ac:dyDescent="0.2">
      <c r="A194" s="278">
        <v>116898</v>
      </c>
      <c r="B194" t="s">
        <v>428</v>
      </c>
      <c r="C194" t="s">
        <v>652</v>
      </c>
      <c r="D194" t="s">
        <v>652</v>
      </c>
      <c r="E194" t="s">
        <v>652</v>
      </c>
      <c r="F194" t="s">
        <v>652</v>
      </c>
      <c r="G194" t="s">
        <v>652</v>
      </c>
      <c r="H194" t="s">
        <v>652</v>
      </c>
      <c r="I194" t="s">
        <v>652</v>
      </c>
      <c r="J194" t="s">
        <v>652</v>
      </c>
      <c r="K194" t="s">
        <v>652</v>
      </c>
      <c r="L194" t="s">
        <v>652</v>
      </c>
      <c r="M194" t="s">
        <v>652</v>
      </c>
      <c r="N194" t="s">
        <v>652</v>
      </c>
      <c r="O194" t="s">
        <v>652</v>
      </c>
      <c r="P194" t="s">
        <v>652</v>
      </c>
      <c r="Q194" t="s">
        <v>652</v>
      </c>
      <c r="R194" t="s">
        <v>652</v>
      </c>
      <c r="S194" t="s">
        <v>652</v>
      </c>
      <c r="T194" t="s">
        <v>652</v>
      </c>
      <c r="U194" t="s">
        <v>652</v>
      </c>
      <c r="V194" t="s">
        <v>652</v>
      </c>
      <c r="W194" t="s">
        <v>652</v>
      </c>
      <c r="X194" t="s">
        <v>652</v>
      </c>
      <c r="Y194" t="s">
        <v>652</v>
      </c>
      <c r="Z194" t="s">
        <v>652</v>
      </c>
      <c r="AA194" t="s">
        <v>652</v>
      </c>
      <c r="AB194" t="s">
        <v>652</v>
      </c>
      <c r="AC194" t="s">
        <v>652</v>
      </c>
      <c r="AD194" t="s">
        <v>652</v>
      </c>
      <c r="AE194" t="s">
        <v>652</v>
      </c>
      <c r="AF194" t="s">
        <v>652</v>
      </c>
      <c r="AG194"/>
      <c r="AH194"/>
      <c r="AI194"/>
      <c r="AJ194"/>
      <c r="AK194"/>
      <c r="AL194"/>
      <c r="AM194"/>
      <c r="AN194"/>
      <c r="AO194"/>
      <c r="AP194"/>
      <c r="AQ194" s="241">
        <v>0</v>
      </c>
      <c r="AR194" s="241">
        <v>0</v>
      </c>
    </row>
    <row r="195" spans="1:44" x14ac:dyDescent="0.2">
      <c r="A195">
        <v>117053</v>
      </c>
      <c r="B195" t="s">
        <v>428</v>
      </c>
      <c r="C195" t="s">
        <v>190</v>
      </c>
      <c r="D195" t="s">
        <v>190</v>
      </c>
      <c r="E195" t="s">
        <v>190</v>
      </c>
      <c r="F195" t="s">
        <v>190</v>
      </c>
      <c r="G195" t="s">
        <v>190</v>
      </c>
      <c r="H195" t="s">
        <v>190</v>
      </c>
      <c r="I195" t="s">
        <v>190</v>
      </c>
      <c r="J195" t="s">
        <v>190</v>
      </c>
      <c r="K195" t="s">
        <v>190</v>
      </c>
      <c r="L195" t="s">
        <v>190</v>
      </c>
      <c r="M195" t="s">
        <v>190</v>
      </c>
      <c r="N195" t="s">
        <v>190</v>
      </c>
      <c r="O195" t="s">
        <v>190</v>
      </c>
      <c r="P195" t="s">
        <v>188</v>
      </c>
      <c r="Q195" t="s">
        <v>190</v>
      </c>
      <c r="R195" t="s">
        <v>190</v>
      </c>
      <c r="S195" t="s">
        <v>190</v>
      </c>
      <c r="T195" t="s">
        <v>190</v>
      </c>
      <c r="U195" t="s">
        <v>188</v>
      </c>
      <c r="V195" t="s">
        <v>190</v>
      </c>
      <c r="W195" t="s">
        <v>190</v>
      </c>
      <c r="X195" t="s">
        <v>189</v>
      </c>
      <c r="Y195" t="s">
        <v>189</v>
      </c>
      <c r="Z195" t="s">
        <v>189</v>
      </c>
      <c r="AA195" t="s">
        <v>189</v>
      </c>
      <c r="AB195" t="s">
        <v>189</v>
      </c>
      <c r="AC195" t="s">
        <v>189</v>
      </c>
      <c r="AD195" t="s">
        <v>189</v>
      </c>
      <c r="AE195" t="s">
        <v>189</v>
      </c>
      <c r="AF195" t="s">
        <v>189</v>
      </c>
      <c r="AG195"/>
      <c r="AH195"/>
      <c r="AI195"/>
      <c r="AJ195"/>
      <c r="AK195"/>
      <c r="AL195"/>
      <c r="AM195"/>
      <c r="AN195"/>
      <c r="AO195"/>
      <c r="AP195"/>
      <c r="AQ195" s="241">
        <v>0</v>
      </c>
      <c r="AR195" s="241">
        <v>0</v>
      </c>
    </row>
    <row r="196" spans="1:44" ht="18" x14ac:dyDescent="0.2">
      <c r="A196" s="278">
        <v>117054</v>
      </c>
      <c r="B196" t="s">
        <v>428</v>
      </c>
      <c r="C196" t="s">
        <v>652</v>
      </c>
      <c r="D196" t="s">
        <v>652</v>
      </c>
      <c r="E196" t="s">
        <v>652</v>
      </c>
      <c r="F196" t="s">
        <v>652</v>
      </c>
      <c r="G196" t="s">
        <v>652</v>
      </c>
      <c r="H196" t="s">
        <v>652</v>
      </c>
      <c r="I196" t="s">
        <v>652</v>
      </c>
      <c r="J196" t="s">
        <v>652</v>
      </c>
      <c r="K196" t="s">
        <v>652</v>
      </c>
      <c r="L196" t="s">
        <v>652</v>
      </c>
      <c r="M196" t="s">
        <v>652</v>
      </c>
      <c r="N196" t="s">
        <v>652</v>
      </c>
      <c r="O196" t="s">
        <v>652</v>
      </c>
      <c r="P196" t="s">
        <v>652</v>
      </c>
      <c r="Q196" t="s">
        <v>652</v>
      </c>
      <c r="R196" t="s">
        <v>652</v>
      </c>
      <c r="S196" t="s">
        <v>652</v>
      </c>
      <c r="T196" t="s">
        <v>652</v>
      </c>
      <c r="U196" t="s">
        <v>652</v>
      </c>
      <c r="V196" t="s">
        <v>652</v>
      </c>
      <c r="W196" t="s">
        <v>652</v>
      </c>
      <c r="X196" t="s">
        <v>652</v>
      </c>
      <c r="Y196" t="s">
        <v>652</v>
      </c>
      <c r="Z196" t="s">
        <v>652</v>
      </c>
      <c r="AA196" t="s">
        <v>652</v>
      </c>
      <c r="AB196" t="s">
        <v>652</v>
      </c>
      <c r="AC196" t="s">
        <v>652</v>
      </c>
      <c r="AD196" t="s">
        <v>652</v>
      </c>
      <c r="AE196" t="s">
        <v>652</v>
      </c>
      <c r="AF196" t="s">
        <v>652</v>
      </c>
      <c r="AG196"/>
      <c r="AH196"/>
      <c r="AI196"/>
      <c r="AJ196"/>
      <c r="AK196"/>
      <c r="AL196"/>
      <c r="AM196"/>
      <c r="AN196"/>
      <c r="AO196"/>
      <c r="AP196"/>
      <c r="AQ196" s="241">
        <v>0</v>
      </c>
      <c r="AR196" s="241">
        <v>0</v>
      </c>
    </row>
    <row r="197" spans="1:44" ht="18" x14ac:dyDescent="0.2">
      <c r="A197" s="278">
        <v>117072</v>
      </c>
      <c r="B197" t="s">
        <v>428</v>
      </c>
      <c r="C197" t="s">
        <v>652</v>
      </c>
      <c r="D197" t="s">
        <v>652</v>
      </c>
      <c r="E197" t="s">
        <v>652</v>
      </c>
      <c r="F197" t="s">
        <v>652</v>
      </c>
      <c r="G197" t="s">
        <v>652</v>
      </c>
      <c r="H197" t="s">
        <v>652</v>
      </c>
      <c r="I197" t="s">
        <v>652</v>
      </c>
      <c r="J197" t="s">
        <v>652</v>
      </c>
      <c r="K197" t="s">
        <v>652</v>
      </c>
      <c r="L197" t="s">
        <v>652</v>
      </c>
      <c r="M197" t="s">
        <v>652</v>
      </c>
      <c r="N197" t="s">
        <v>652</v>
      </c>
      <c r="O197" t="s">
        <v>652</v>
      </c>
      <c r="P197" t="s">
        <v>652</v>
      </c>
      <c r="Q197" t="s">
        <v>652</v>
      </c>
      <c r="R197" t="s">
        <v>652</v>
      </c>
      <c r="S197" t="s">
        <v>652</v>
      </c>
      <c r="T197" t="s">
        <v>652</v>
      </c>
      <c r="U197" t="s">
        <v>652</v>
      </c>
      <c r="V197" t="s">
        <v>652</v>
      </c>
      <c r="W197" t="s">
        <v>652</v>
      </c>
      <c r="X197" t="s">
        <v>652</v>
      </c>
      <c r="Y197" t="s">
        <v>652</v>
      </c>
      <c r="Z197" t="s">
        <v>652</v>
      </c>
      <c r="AA197" t="s">
        <v>652</v>
      </c>
      <c r="AB197" t="s">
        <v>652</v>
      </c>
      <c r="AC197" t="s">
        <v>652</v>
      </c>
      <c r="AD197" t="s">
        <v>652</v>
      </c>
      <c r="AE197" t="s">
        <v>652</v>
      </c>
      <c r="AF197" t="s">
        <v>652</v>
      </c>
      <c r="AG197"/>
      <c r="AH197"/>
      <c r="AI197"/>
      <c r="AJ197"/>
      <c r="AK197"/>
      <c r="AL197"/>
      <c r="AM197"/>
      <c r="AN197"/>
      <c r="AO197"/>
      <c r="AP197"/>
      <c r="AQ197" s="241">
        <v>0</v>
      </c>
      <c r="AR197" s="241">
        <v>0</v>
      </c>
    </row>
    <row r="198" spans="1:44" ht="18" x14ac:dyDescent="0.2">
      <c r="A198" s="278">
        <v>117132</v>
      </c>
      <c r="B198" t="s">
        <v>428</v>
      </c>
      <c r="C198" t="s">
        <v>652</v>
      </c>
      <c r="D198" t="s">
        <v>652</v>
      </c>
      <c r="E198" t="s">
        <v>652</v>
      </c>
      <c r="F198" t="s">
        <v>652</v>
      </c>
      <c r="G198" t="s">
        <v>652</v>
      </c>
      <c r="H198" t="s">
        <v>652</v>
      </c>
      <c r="I198" t="s">
        <v>652</v>
      </c>
      <c r="J198" t="s">
        <v>652</v>
      </c>
      <c r="K198" t="s">
        <v>652</v>
      </c>
      <c r="L198" t="s">
        <v>652</v>
      </c>
      <c r="M198" t="s">
        <v>652</v>
      </c>
      <c r="N198" t="s">
        <v>652</v>
      </c>
      <c r="O198" t="s">
        <v>652</v>
      </c>
      <c r="P198" t="s">
        <v>652</v>
      </c>
      <c r="Q198" t="s">
        <v>652</v>
      </c>
      <c r="R198" t="s">
        <v>652</v>
      </c>
      <c r="S198" t="s">
        <v>652</v>
      </c>
      <c r="T198" t="s">
        <v>652</v>
      </c>
      <c r="U198" t="s">
        <v>652</v>
      </c>
      <c r="V198" t="s">
        <v>652</v>
      </c>
      <c r="W198" t="s">
        <v>652</v>
      </c>
      <c r="X198" t="s">
        <v>652</v>
      </c>
      <c r="Y198" t="s">
        <v>652</v>
      </c>
      <c r="Z198" t="s">
        <v>652</v>
      </c>
      <c r="AA198" t="s">
        <v>652</v>
      </c>
      <c r="AB198" t="s">
        <v>652</v>
      </c>
      <c r="AC198" t="s">
        <v>652</v>
      </c>
      <c r="AD198" t="s">
        <v>652</v>
      </c>
      <c r="AE198" t="s">
        <v>652</v>
      </c>
      <c r="AF198" t="s">
        <v>652</v>
      </c>
      <c r="AG198"/>
      <c r="AH198"/>
      <c r="AI198"/>
      <c r="AJ198"/>
      <c r="AK198"/>
      <c r="AL198"/>
      <c r="AM198"/>
      <c r="AN198"/>
      <c r="AO198"/>
      <c r="AP198"/>
      <c r="AQ198" s="241">
        <v>0</v>
      </c>
      <c r="AR198" s="241">
        <v>0</v>
      </c>
    </row>
    <row r="199" spans="1:44" x14ac:dyDescent="0.2">
      <c r="A199">
        <v>117152</v>
      </c>
      <c r="B199" t="s">
        <v>428</v>
      </c>
      <c r="C199" t="s">
        <v>190</v>
      </c>
      <c r="D199" t="s">
        <v>188</v>
      </c>
      <c r="E199" t="s">
        <v>188</v>
      </c>
      <c r="F199" t="s">
        <v>188</v>
      </c>
      <c r="G199" t="s">
        <v>188</v>
      </c>
      <c r="H199" t="s">
        <v>189</v>
      </c>
      <c r="I199" t="s">
        <v>188</v>
      </c>
      <c r="J199" t="s">
        <v>188</v>
      </c>
      <c r="K199" t="s">
        <v>190</v>
      </c>
      <c r="L199" t="s">
        <v>188</v>
      </c>
      <c r="M199" t="s">
        <v>188</v>
      </c>
      <c r="N199" t="s">
        <v>190</v>
      </c>
      <c r="O199" t="s">
        <v>188</v>
      </c>
      <c r="P199" t="s">
        <v>188</v>
      </c>
      <c r="Q199" t="s">
        <v>188</v>
      </c>
      <c r="R199" t="s">
        <v>189</v>
      </c>
      <c r="S199" t="s">
        <v>190</v>
      </c>
      <c r="T199" t="s">
        <v>190</v>
      </c>
      <c r="U199" t="s">
        <v>188</v>
      </c>
      <c r="V199" t="s">
        <v>190</v>
      </c>
      <c r="W199" t="s">
        <v>188</v>
      </c>
      <c r="X199" t="s">
        <v>188</v>
      </c>
      <c r="Y199" t="s">
        <v>188</v>
      </c>
      <c r="Z199" t="s">
        <v>190</v>
      </c>
      <c r="AA199" t="s">
        <v>188</v>
      </c>
      <c r="AB199" t="s">
        <v>190</v>
      </c>
      <c r="AC199" t="s">
        <v>188</v>
      </c>
      <c r="AD199" t="s">
        <v>190</v>
      </c>
      <c r="AE199" t="s">
        <v>190</v>
      </c>
      <c r="AF199" t="s">
        <v>190</v>
      </c>
      <c r="AG199"/>
      <c r="AH199"/>
      <c r="AI199"/>
      <c r="AJ199"/>
      <c r="AK199"/>
      <c r="AL199"/>
      <c r="AM199"/>
      <c r="AN199"/>
      <c r="AO199"/>
      <c r="AP199"/>
      <c r="AQ199" s="241">
        <v>0</v>
      </c>
      <c r="AR199" s="241">
        <v>0</v>
      </c>
    </row>
    <row r="200" spans="1:44" ht="18" x14ac:dyDescent="0.2">
      <c r="A200" s="278">
        <v>117181</v>
      </c>
      <c r="B200" t="s">
        <v>428</v>
      </c>
      <c r="C200" t="s">
        <v>652</v>
      </c>
      <c r="D200" t="s">
        <v>652</v>
      </c>
      <c r="E200" t="s">
        <v>652</v>
      </c>
      <c r="F200" t="s">
        <v>652</v>
      </c>
      <c r="G200" t="s">
        <v>652</v>
      </c>
      <c r="H200" t="s">
        <v>652</v>
      </c>
      <c r="I200" t="s">
        <v>652</v>
      </c>
      <c r="J200" t="s">
        <v>652</v>
      </c>
      <c r="K200" t="s">
        <v>652</v>
      </c>
      <c r="L200" t="s">
        <v>652</v>
      </c>
      <c r="M200" t="s">
        <v>652</v>
      </c>
      <c r="N200" t="s">
        <v>652</v>
      </c>
      <c r="O200" t="s">
        <v>652</v>
      </c>
      <c r="P200" t="s">
        <v>652</v>
      </c>
      <c r="Q200" t="s">
        <v>652</v>
      </c>
      <c r="R200" t="s">
        <v>652</v>
      </c>
      <c r="S200" t="s">
        <v>652</v>
      </c>
      <c r="T200" t="s">
        <v>652</v>
      </c>
      <c r="U200" t="s">
        <v>652</v>
      </c>
      <c r="V200" t="s">
        <v>652</v>
      </c>
      <c r="W200" t="s">
        <v>652</v>
      </c>
      <c r="X200" t="s">
        <v>652</v>
      </c>
      <c r="Y200" t="s">
        <v>652</v>
      </c>
      <c r="Z200" t="s">
        <v>652</v>
      </c>
      <c r="AA200" t="s">
        <v>652</v>
      </c>
      <c r="AB200" t="s">
        <v>652</v>
      </c>
      <c r="AC200" t="s">
        <v>652</v>
      </c>
      <c r="AD200" t="s">
        <v>652</v>
      </c>
      <c r="AE200" t="s">
        <v>652</v>
      </c>
      <c r="AF200" t="s">
        <v>652</v>
      </c>
      <c r="AG200"/>
      <c r="AH200"/>
      <c r="AI200"/>
      <c r="AJ200"/>
      <c r="AK200"/>
      <c r="AL200"/>
      <c r="AM200"/>
      <c r="AN200"/>
      <c r="AO200"/>
      <c r="AP200"/>
      <c r="AQ200" s="241">
        <v>0</v>
      </c>
      <c r="AR200" s="241">
        <v>0</v>
      </c>
    </row>
    <row r="201" spans="1:44" x14ac:dyDescent="0.2">
      <c r="A201">
        <v>117189</v>
      </c>
      <c r="B201" t="s">
        <v>428</v>
      </c>
      <c r="C201" t="s">
        <v>188</v>
      </c>
      <c r="D201" t="s">
        <v>188</v>
      </c>
      <c r="E201" t="s">
        <v>188</v>
      </c>
      <c r="F201" t="s">
        <v>188</v>
      </c>
      <c r="G201" t="s">
        <v>188</v>
      </c>
      <c r="H201" t="s">
        <v>188</v>
      </c>
      <c r="I201" t="s">
        <v>188</v>
      </c>
      <c r="J201" t="s">
        <v>188</v>
      </c>
      <c r="K201" t="s">
        <v>190</v>
      </c>
      <c r="L201" t="s">
        <v>188</v>
      </c>
      <c r="M201" t="s">
        <v>190</v>
      </c>
      <c r="N201" t="s">
        <v>188</v>
      </c>
      <c r="O201" t="s">
        <v>188</v>
      </c>
      <c r="P201" t="s">
        <v>190</v>
      </c>
      <c r="Q201" t="s">
        <v>190</v>
      </c>
      <c r="R201" t="s">
        <v>188</v>
      </c>
      <c r="S201" t="s">
        <v>190</v>
      </c>
      <c r="T201" t="s">
        <v>190</v>
      </c>
      <c r="U201" t="s">
        <v>190</v>
      </c>
      <c r="V201" t="s">
        <v>190</v>
      </c>
      <c r="W201" t="s">
        <v>189</v>
      </c>
      <c r="X201" t="s">
        <v>190</v>
      </c>
      <c r="Y201" t="s">
        <v>189</v>
      </c>
      <c r="Z201" t="s">
        <v>190</v>
      </c>
      <c r="AA201" t="s">
        <v>190</v>
      </c>
      <c r="AB201" t="s">
        <v>190</v>
      </c>
      <c r="AC201" t="s">
        <v>189</v>
      </c>
      <c r="AD201" t="s">
        <v>190</v>
      </c>
      <c r="AE201" t="s">
        <v>188</v>
      </c>
      <c r="AF201" t="s">
        <v>189</v>
      </c>
      <c r="AG201"/>
      <c r="AH201"/>
      <c r="AI201"/>
      <c r="AJ201"/>
      <c r="AK201"/>
      <c r="AL201"/>
      <c r="AM201"/>
      <c r="AN201"/>
      <c r="AO201"/>
      <c r="AP201"/>
      <c r="AQ201" s="241">
        <v>0</v>
      </c>
      <c r="AR201" s="241">
        <v>0</v>
      </c>
    </row>
    <row r="202" spans="1:44" ht="18" x14ac:dyDescent="0.2">
      <c r="A202" s="278">
        <v>117278</v>
      </c>
      <c r="B202" t="s">
        <v>428</v>
      </c>
      <c r="C202" t="s">
        <v>652</v>
      </c>
      <c r="D202" t="s">
        <v>652</v>
      </c>
      <c r="E202" t="s">
        <v>652</v>
      </c>
      <c r="F202" t="s">
        <v>652</v>
      </c>
      <c r="G202" t="s">
        <v>652</v>
      </c>
      <c r="H202" t="s">
        <v>652</v>
      </c>
      <c r="I202" t="s">
        <v>652</v>
      </c>
      <c r="J202" t="s">
        <v>652</v>
      </c>
      <c r="K202" t="s">
        <v>652</v>
      </c>
      <c r="L202" t="s">
        <v>652</v>
      </c>
      <c r="M202" t="s">
        <v>652</v>
      </c>
      <c r="N202" t="s">
        <v>652</v>
      </c>
      <c r="O202" t="s">
        <v>652</v>
      </c>
      <c r="P202" t="s">
        <v>652</v>
      </c>
      <c r="Q202" t="s">
        <v>652</v>
      </c>
      <c r="R202" t="s">
        <v>652</v>
      </c>
      <c r="S202" t="s">
        <v>652</v>
      </c>
      <c r="T202" t="s">
        <v>652</v>
      </c>
      <c r="U202" t="s">
        <v>652</v>
      </c>
      <c r="V202" t="s">
        <v>652</v>
      </c>
      <c r="W202" t="s">
        <v>652</v>
      </c>
      <c r="X202" t="s">
        <v>652</v>
      </c>
      <c r="Y202" t="s">
        <v>652</v>
      </c>
      <c r="Z202" t="s">
        <v>652</v>
      </c>
      <c r="AA202" t="s">
        <v>652</v>
      </c>
      <c r="AB202" t="s">
        <v>652</v>
      </c>
      <c r="AC202" t="s">
        <v>652</v>
      </c>
      <c r="AD202" t="s">
        <v>652</v>
      </c>
      <c r="AE202" t="s">
        <v>652</v>
      </c>
      <c r="AF202" t="s">
        <v>652</v>
      </c>
      <c r="AG202"/>
      <c r="AH202"/>
      <c r="AI202"/>
      <c r="AJ202"/>
      <c r="AK202"/>
      <c r="AL202"/>
      <c r="AM202"/>
      <c r="AN202"/>
      <c r="AO202"/>
      <c r="AP202"/>
      <c r="AQ202" s="241">
        <v>0</v>
      </c>
      <c r="AR202" s="241">
        <v>0</v>
      </c>
    </row>
    <row r="203" spans="1:44" ht="18" x14ac:dyDescent="0.2">
      <c r="A203" s="278">
        <v>117312</v>
      </c>
      <c r="B203" t="s">
        <v>428</v>
      </c>
      <c r="C203" t="s">
        <v>652</v>
      </c>
      <c r="D203" t="s">
        <v>652</v>
      </c>
      <c r="E203" t="s">
        <v>652</v>
      </c>
      <c r="F203" t="s">
        <v>652</v>
      </c>
      <c r="G203" t="s">
        <v>652</v>
      </c>
      <c r="H203" t="s">
        <v>652</v>
      </c>
      <c r="I203" t="s">
        <v>652</v>
      </c>
      <c r="J203" t="s">
        <v>652</v>
      </c>
      <c r="K203" t="s">
        <v>652</v>
      </c>
      <c r="L203" t="s">
        <v>652</v>
      </c>
      <c r="M203" t="s">
        <v>652</v>
      </c>
      <c r="N203" t="s">
        <v>652</v>
      </c>
      <c r="O203" t="s">
        <v>652</v>
      </c>
      <c r="P203" t="s">
        <v>652</v>
      </c>
      <c r="Q203" t="s">
        <v>652</v>
      </c>
      <c r="R203" t="s">
        <v>652</v>
      </c>
      <c r="S203" t="s">
        <v>652</v>
      </c>
      <c r="T203" t="s">
        <v>652</v>
      </c>
      <c r="U203" t="s">
        <v>652</v>
      </c>
      <c r="V203" t="s">
        <v>652</v>
      </c>
      <c r="W203" t="s">
        <v>652</v>
      </c>
      <c r="X203" t="s">
        <v>652</v>
      </c>
      <c r="Y203" t="s">
        <v>652</v>
      </c>
      <c r="Z203" t="s">
        <v>652</v>
      </c>
      <c r="AA203" t="s">
        <v>652</v>
      </c>
      <c r="AB203" t="s">
        <v>652</v>
      </c>
      <c r="AC203" t="s">
        <v>652</v>
      </c>
      <c r="AD203" t="s">
        <v>652</v>
      </c>
      <c r="AE203" t="s">
        <v>652</v>
      </c>
      <c r="AF203" t="s">
        <v>652</v>
      </c>
      <c r="AG203"/>
      <c r="AH203"/>
      <c r="AI203"/>
      <c r="AJ203"/>
      <c r="AK203"/>
      <c r="AL203"/>
      <c r="AM203"/>
      <c r="AN203"/>
      <c r="AO203"/>
      <c r="AP203"/>
      <c r="AQ203" s="241">
        <v>0</v>
      </c>
      <c r="AR203" s="241">
        <v>0</v>
      </c>
    </row>
    <row r="204" spans="1:44" ht="15" x14ac:dyDescent="0.25">
      <c r="A204" s="267">
        <v>117326</v>
      </c>
      <c r="B204" t="s">
        <v>428</v>
      </c>
      <c r="C204" s="247" t="s">
        <v>652</v>
      </c>
      <c r="D204" s="247" t="s">
        <v>652</v>
      </c>
      <c r="E204" s="247" t="s">
        <v>652</v>
      </c>
      <c r="F204" s="247" t="s">
        <v>652</v>
      </c>
      <c r="G204" s="247" t="s">
        <v>652</v>
      </c>
      <c r="H204" s="247" t="s">
        <v>652</v>
      </c>
      <c r="I204" s="247" t="s">
        <v>652</v>
      </c>
      <c r="J204" s="247" t="s">
        <v>652</v>
      </c>
      <c r="K204" s="247" t="s">
        <v>652</v>
      </c>
      <c r="L204" s="247" t="s">
        <v>652</v>
      </c>
      <c r="M204" s="247" t="s">
        <v>652</v>
      </c>
      <c r="N204" s="247" t="s">
        <v>652</v>
      </c>
      <c r="O204" s="247" t="s">
        <v>652</v>
      </c>
      <c r="P204" s="247" t="s">
        <v>652</v>
      </c>
      <c r="Q204" s="247" t="s">
        <v>652</v>
      </c>
      <c r="R204" s="247" t="s">
        <v>652</v>
      </c>
      <c r="S204" s="247" t="s">
        <v>652</v>
      </c>
      <c r="T204" s="247" t="s">
        <v>652</v>
      </c>
      <c r="U204" s="247" t="s">
        <v>652</v>
      </c>
      <c r="V204" s="247" t="s">
        <v>652</v>
      </c>
      <c r="W204" s="247" t="s">
        <v>652</v>
      </c>
      <c r="X204" s="247" t="s">
        <v>652</v>
      </c>
      <c r="Y204" s="247" t="s">
        <v>652</v>
      </c>
      <c r="Z204" s="247" t="s">
        <v>652</v>
      </c>
      <c r="AA204" s="247" t="s">
        <v>652</v>
      </c>
      <c r="AB204" s="247" t="s">
        <v>652</v>
      </c>
      <c r="AC204" s="247" t="s">
        <v>652</v>
      </c>
      <c r="AD204" s="247" t="s">
        <v>652</v>
      </c>
      <c r="AE204" s="247" t="s">
        <v>652</v>
      </c>
      <c r="AF204" s="247" t="s">
        <v>652</v>
      </c>
      <c r="AG204" s="247"/>
      <c r="AH204" s="247"/>
      <c r="AI204" s="247"/>
      <c r="AJ204" s="247"/>
      <c r="AK204" s="247"/>
      <c r="AL204" s="247"/>
      <c r="AM204" s="247"/>
      <c r="AN204" s="247"/>
      <c r="AO204" s="247"/>
      <c r="AP204" s="247"/>
      <c r="AQ204" s="241" t="s">
        <v>1799</v>
      </c>
      <c r="AR204" s="241">
        <v>0</v>
      </c>
    </row>
    <row r="205" spans="1:44" ht="18" x14ac:dyDescent="0.2">
      <c r="A205" s="278">
        <v>117328</v>
      </c>
      <c r="B205" t="s">
        <v>428</v>
      </c>
      <c r="C205" t="s">
        <v>652</v>
      </c>
      <c r="D205" t="s">
        <v>652</v>
      </c>
      <c r="E205" t="s">
        <v>652</v>
      </c>
      <c r="F205" t="s">
        <v>652</v>
      </c>
      <c r="G205" t="s">
        <v>652</v>
      </c>
      <c r="H205" t="s">
        <v>652</v>
      </c>
      <c r="I205" t="s">
        <v>652</v>
      </c>
      <c r="J205" t="s">
        <v>652</v>
      </c>
      <c r="K205" t="s">
        <v>652</v>
      </c>
      <c r="L205" t="s">
        <v>652</v>
      </c>
      <c r="M205" t="s">
        <v>652</v>
      </c>
      <c r="N205" t="s">
        <v>652</v>
      </c>
      <c r="O205" t="s">
        <v>652</v>
      </c>
      <c r="P205" t="s">
        <v>652</v>
      </c>
      <c r="Q205" t="s">
        <v>652</v>
      </c>
      <c r="R205" t="s">
        <v>652</v>
      </c>
      <c r="S205" t="s">
        <v>652</v>
      </c>
      <c r="T205" t="s">
        <v>652</v>
      </c>
      <c r="U205" t="s">
        <v>652</v>
      </c>
      <c r="V205" t="s">
        <v>652</v>
      </c>
      <c r="W205" t="s">
        <v>652</v>
      </c>
      <c r="X205" t="s">
        <v>652</v>
      </c>
      <c r="Y205" t="s">
        <v>652</v>
      </c>
      <c r="Z205" t="s">
        <v>652</v>
      </c>
      <c r="AA205" t="s">
        <v>652</v>
      </c>
      <c r="AB205" t="s">
        <v>652</v>
      </c>
      <c r="AC205" t="s">
        <v>652</v>
      </c>
      <c r="AD205" t="s">
        <v>652</v>
      </c>
      <c r="AE205" t="s">
        <v>652</v>
      </c>
      <c r="AF205" t="s">
        <v>652</v>
      </c>
      <c r="AG205"/>
      <c r="AH205"/>
      <c r="AI205"/>
      <c r="AJ205"/>
      <c r="AK205"/>
      <c r="AL205"/>
      <c r="AM205"/>
      <c r="AN205"/>
      <c r="AO205"/>
      <c r="AP205"/>
      <c r="AQ205" s="241">
        <v>0</v>
      </c>
      <c r="AR205" s="241">
        <v>0</v>
      </c>
    </row>
    <row r="206" spans="1:44" ht="18" x14ac:dyDescent="0.2">
      <c r="A206" s="278">
        <v>117353</v>
      </c>
      <c r="B206" t="s">
        <v>428</v>
      </c>
      <c r="C206" t="s">
        <v>652</v>
      </c>
      <c r="D206" t="s">
        <v>652</v>
      </c>
      <c r="E206" t="s">
        <v>652</v>
      </c>
      <c r="F206" t="s">
        <v>652</v>
      </c>
      <c r="G206" t="s">
        <v>652</v>
      </c>
      <c r="H206" t="s">
        <v>652</v>
      </c>
      <c r="I206" t="s">
        <v>652</v>
      </c>
      <c r="J206" t="s">
        <v>652</v>
      </c>
      <c r="K206" t="s">
        <v>652</v>
      </c>
      <c r="L206" t="s">
        <v>652</v>
      </c>
      <c r="M206" t="s">
        <v>652</v>
      </c>
      <c r="N206" t="s">
        <v>652</v>
      </c>
      <c r="O206" t="s">
        <v>652</v>
      </c>
      <c r="P206" t="s">
        <v>652</v>
      </c>
      <c r="Q206" t="s">
        <v>652</v>
      </c>
      <c r="R206" t="s">
        <v>652</v>
      </c>
      <c r="S206" t="s">
        <v>652</v>
      </c>
      <c r="T206" t="s">
        <v>652</v>
      </c>
      <c r="U206" t="s">
        <v>652</v>
      </c>
      <c r="V206" t="s">
        <v>652</v>
      </c>
      <c r="W206" t="s">
        <v>652</v>
      </c>
      <c r="X206" t="s">
        <v>652</v>
      </c>
      <c r="Y206" t="s">
        <v>652</v>
      </c>
      <c r="Z206" t="s">
        <v>652</v>
      </c>
      <c r="AA206" t="s">
        <v>652</v>
      </c>
      <c r="AB206" t="s">
        <v>652</v>
      </c>
      <c r="AC206" t="s">
        <v>652</v>
      </c>
      <c r="AD206" t="s">
        <v>652</v>
      </c>
      <c r="AE206" t="s">
        <v>652</v>
      </c>
      <c r="AF206" t="s">
        <v>652</v>
      </c>
      <c r="AG206"/>
      <c r="AH206"/>
      <c r="AI206"/>
      <c r="AJ206"/>
      <c r="AK206"/>
      <c r="AL206"/>
      <c r="AM206"/>
      <c r="AN206"/>
      <c r="AO206"/>
      <c r="AP206"/>
      <c r="AQ206" s="241">
        <v>0</v>
      </c>
      <c r="AR206" s="241">
        <v>0</v>
      </c>
    </row>
    <row r="207" spans="1:44" x14ac:dyDescent="0.2">
      <c r="A207">
        <v>117365</v>
      </c>
      <c r="B207" t="s">
        <v>428</v>
      </c>
      <c r="C207" t="s">
        <v>652</v>
      </c>
      <c r="D207" t="s">
        <v>652</v>
      </c>
      <c r="E207" t="s">
        <v>652</v>
      </c>
      <c r="F207" t="s">
        <v>652</v>
      </c>
      <c r="G207" t="s">
        <v>652</v>
      </c>
      <c r="H207" t="s">
        <v>652</v>
      </c>
      <c r="I207" t="s">
        <v>652</v>
      </c>
      <c r="J207" t="s">
        <v>652</v>
      </c>
      <c r="K207" t="s">
        <v>652</v>
      </c>
      <c r="L207" t="s">
        <v>652</v>
      </c>
      <c r="M207" t="s">
        <v>652</v>
      </c>
      <c r="N207" t="s">
        <v>652</v>
      </c>
      <c r="O207" t="s">
        <v>652</v>
      </c>
      <c r="P207" t="s">
        <v>652</v>
      </c>
      <c r="Q207" t="s">
        <v>652</v>
      </c>
      <c r="R207" t="s">
        <v>652</v>
      </c>
      <c r="S207" t="s">
        <v>652</v>
      </c>
      <c r="T207" t="s">
        <v>652</v>
      </c>
      <c r="U207" t="s">
        <v>652</v>
      </c>
      <c r="V207" t="s">
        <v>652</v>
      </c>
      <c r="W207" t="s">
        <v>652</v>
      </c>
      <c r="X207" t="s">
        <v>652</v>
      </c>
      <c r="Y207" t="s">
        <v>652</v>
      </c>
      <c r="Z207" t="s">
        <v>652</v>
      </c>
      <c r="AA207" t="s">
        <v>652</v>
      </c>
      <c r="AB207" t="s">
        <v>652</v>
      </c>
      <c r="AC207" t="s">
        <v>652</v>
      </c>
      <c r="AD207" t="s">
        <v>652</v>
      </c>
      <c r="AE207" t="s">
        <v>652</v>
      </c>
      <c r="AF207" t="s">
        <v>652</v>
      </c>
      <c r="AG207"/>
      <c r="AH207"/>
      <c r="AI207"/>
      <c r="AJ207"/>
      <c r="AK207"/>
      <c r="AL207"/>
      <c r="AM207"/>
      <c r="AN207"/>
      <c r="AO207"/>
      <c r="AP207"/>
      <c r="AQ207" s="241">
        <v>0</v>
      </c>
      <c r="AR207" s="241">
        <v>0</v>
      </c>
    </row>
    <row r="208" spans="1:44" ht="18" x14ac:dyDescent="0.2">
      <c r="A208" s="278">
        <v>117374</v>
      </c>
      <c r="B208" t="s">
        <v>428</v>
      </c>
      <c r="C208" t="s">
        <v>652</v>
      </c>
      <c r="D208" t="s">
        <v>652</v>
      </c>
      <c r="E208" t="s">
        <v>652</v>
      </c>
      <c r="F208" t="s">
        <v>652</v>
      </c>
      <c r="G208" t="s">
        <v>652</v>
      </c>
      <c r="H208" t="s">
        <v>652</v>
      </c>
      <c r="I208" t="s">
        <v>652</v>
      </c>
      <c r="J208" t="s">
        <v>652</v>
      </c>
      <c r="K208" t="s">
        <v>652</v>
      </c>
      <c r="L208" t="s">
        <v>652</v>
      </c>
      <c r="M208" t="s">
        <v>652</v>
      </c>
      <c r="N208" t="s">
        <v>652</v>
      </c>
      <c r="O208" t="s">
        <v>652</v>
      </c>
      <c r="P208" t="s">
        <v>652</v>
      </c>
      <c r="Q208" t="s">
        <v>652</v>
      </c>
      <c r="R208" t="s">
        <v>652</v>
      </c>
      <c r="S208" t="s">
        <v>652</v>
      </c>
      <c r="T208" t="s">
        <v>652</v>
      </c>
      <c r="U208" t="s">
        <v>652</v>
      </c>
      <c r="V208" t="s">
        <v>652</v>
      </c>
      <c r="W208" t="s">
        <v>652</v>
      </c>
      <c r="X208" t="s">
        <v>652</v>
      </c>
      <c r="Y208" t="s">
        <v>652</v>
      </c>
      <c r="Z208" t="s">
        <v>652</v>
      </c>
      <c r="AA208" t="s">
        <v>652</v>
      </c>
      <c r="AB208" t="s">
        <v>652</v>
      </c>
      <c r="AC208" t="s">
        <v>652</v>
      </c>
      <c r="AD208" t="s">
        <v>652</v>
      </c>
      <c r="AE208" t="s">
        <v>652</v>
      </c>
      <c r="AF208" t="s">
        <v>652</v>
      </c>
      <c r="AG208"/>
      <c r="AH208"/>
      <c r="AI208"/>
      <c r="AJ208"/>
      <c r="AK208"/>
      <c r="AL208"/>
      <c r="AM208"/>
      <c r="AN208"/>
      <c r="AO208"/>
      <c r="AP208"/>
      <c r="AQ208" s="241">
        <v>0</v>
      </c>
      <c r="AR208" s="241">
        <v>0</v>
      </c>
    </row>
    <row r="209" spans="1:44" x14ac:dyDescent="0.2">
      <c r="A209">
        <v>117409</v>
      </c>
      <c r="B209" t="s">
        <v>428</v>
      </c>
      <c r="C209" t="s">
        <v>189</v>
      </c>
      <c r="D209" t="s">
        <v>189</v>
      </c>
      <c r="E209" t="s">
        <v>189</v>
      </c>
      <c r="F209" t="s">
        <v>189</v>
      </c>
      <c r="G209" t="s">
        <v>189</v>
      </c>
      <c r="H209" t="s">
        <v>189</v>
      </c>
      <c r="I209" t="s">
        <v>189</v>
      </c>
      <c r="J209" t="s">
        <v>189</v>
      </c>
      <c r="K209" t="s">
        <v>189</v>
      </c>
      <c r="L209" t="s">
        <v>189</v>
      </c>
      <c r="M209" t="s">
        <v>189</v>
      </c>
      <c r="N209" t="s">
        <v>189</v>
      </c>
      <c r="O209" t="s">
        <v>189</v>
      </c>
      <c r="P209" t="s">
        <v>189</v>
      </c>
      <c r="Q209" t="s">
        <v>188</v>
      </c>
      <c r="R209" t="s">
        <v>189</v>
      </c>
      <c r="S209" t="s">
        <v>190</v>
      </c>
      <c r="T209" t="s">
        <v>188</v>
      </c>
      <c r="U209" t="s">
        <v>188</v>
      </c>
      <c r="V209" t="s">
        <v>189</v>
      </c>
      <c r="W209" t="s">
        <v>190</v>
      </c>
      <c r="X209" t="s">
        <v>190</v>
      </c>
      <c r="Y209" t="s">
        <v>190</v>
      </c>
      <c r="Z209" t="s">
        <v>188</v>
      </c>
      <c r="AA209" t="s">
        <v>190</v>
      </c>
      <c r="AB209" t="s">
        <v>188</v>
      </c>
      <c r="AC209" t="s">
        <v>190</v>
      </c>
      <c r="AD209" t="s">
        <v>189</v>
      </c>
      <c r="AE209" t="s">
        <v>189</v>
      </c>
      <c r="AF209" t="s">
        <v>190</v>
      </c>
      <c r="AG209"/>
      <c r="AH209"/>
      <c r="AI209"/>
      <c r="AJ209"/>
      <c r="AK209"/>
      <c r="AL209"/>
      <c r="AM209"/>
      <c r="AN209"/>
      <c r="AO209"/>
      <c r="AP209"/>
      <c r="AQ209" s="241">
        <v>0</v>
      </c>
      <c r="AR209" s="241">
        <v>0</v>
      </c>
    </row>
    <row r="210" spans="1:44" x14ac:dyDescent="0.2">
      <c r="A210" s="279">
        <v>117415</v>
      </c>
      <c r="B210" t="s">
        <v>428</v>
      </c>
      <c r="C210" s="277" t="s">
        <v>189</v>
      </c>
      <c r="D210" s="277" t="s">
        <v>189</v>
      </c>
      <c r="E210" s="277" t="s">
        <v>189</v>
      </c>
      <c r="F210" s="277" t="s">
        <v>189</v>
      </c>
      <c r="G210" s="277" t="s">
        <v>189</v>
      </c>
      <c r="H210" s="277" t="s">
        <v>189</v>
      </c>
      <c r="I210" s="277" t="s">
        <v>189</v>
      </c>
      <c r="J210" s="277" t="s">
        <v>189</v>
      </c>
      <c r="K210" s="277" t="s">
        <v>189</v>
      </c>
      <c r="L210" s="277" t="s">
        <v>189</v>
      </c>
      <c r="M210" s="277" t="s">
        <v>189</v>
      </c>
      <c r="N210" s="277" t="s">
        <v>189</v>
      </c>
      <c r="O210" s="277" t="s">
        <v>189</v>
      </c>
      <c r="P210" s="277" t="s">
        <v>189</v>
      </c>
      <c r="Q210" s="277" t="s">
        <v>189</v>
      </c>
      <c r="R210" s="277" t="s">
        <v>189</v>
      </c>
      <c r="S210" s="277" t="s">
        <v>189</v>
      </c>
      <c r="T210" s="277" t="s">
        <v>189</v>
      </c>
      <c r="U210" s="277" t="s">
        <v>189</v>
      </c>
      <c r="V210" s="277" t="s">
        <v>189</v>
      </c>
      <c r="W210" s="277" t="s">
        <v>189</v>
      </c>
      <c r="X210" s="277" t="s">
        <v>189</v>
      </c>
      <c r="Y210" s="277" t="s">
        <v>189</v>
      </c>
      <c r="Z210" s="277" t="s">
        <v>189</v>
      </c>
      <c r="AA210" s="277" t="s">
        <v>189</v>
      </c>
      <c r="AB210" s="277" t="s">
        <v>189</v>
      </c>
      <c r="AC210" s="277" t="s">
        <v>189</v>
      </c>
      <c r="AD210" s="277" t="s">
        <v>189</v>
      </c>
      <c r="AE210" s="277" t="s">
        <v>189</v>
      </c>
      <c r="AF210" s="277" t="s">
        <v>189</v>
      </c>
      <c r="AG210" s="277"/>
      <c r="AH210" s="277"/>
      <c r="AI210" s="277"/>
      <c r="AJ210" s="277"/>
      <c r="AK210" s="277"/>
      <c r="AL210" s="277"/>
      <c r="AM210" s="277"/>
      <c r="AN210" s="277"/>
      <c r="AO210" s="277"/>
      <c r="AP210" s="277"/>
      <c r="AQ210" s="241">
        <v>0</v>
      </c>
      <c r="AR210" s="241" t="s">
        <v>2332</v>
      </c>
    </row>
    <row r="211" spans="1:44" ht="18" x14ac:dyDescent="0.2">
      <c r="A211" s="278">
        <v>117444</v>
      </c>
      <c r="B211" t="s">
        <v>428</v>
      </c>
      <c r="C211" t="s">
        <v>652</v>
      </c>
      <c r="D211" t="s">
        <v>652</v>
      </c>
      <c r="E211" t="s">
        <v>652</v>
      </c>
      <c r="F211" t="s">
        <v>652</v>
      </c>
      <c r="G211" t="s">
        <v>652</v>
      </c>
      <c r="H211" t="s">
        <v>652</v>
      </c>
      <c r="I211" t="s">
        <v>652</v>
      </c>
      <c r="J211" t="s">
        <v>652</v>
      </c>
      <c r="K211" t="s">
        <v>652</v>
      </c>
      <c r="L211" t="s">
        <v>652</v>
      </c>
      <c r="M211" t="s">
        <v>652</v>
      </c>
      <c r="N211" t="s">
        <v>652</v>
      </c>
      <c r="O211" t="s">
        <v>652</v>
      </c>
      <c r="P211" t="s">
        <v>652</v>
      </c>
      <c r="Q211" t="s">
        <v>652</v>
      </c>
      <c r="R211" t="s">
        <v>652</v>
      </c>
      <c r="S211" t="s">
        <v>652</v>
      </c>
      <c r="T211" t="s">
        <v>652</v>
      </c>
      <c r="U211" t="s">
        <v>652</v>
      </c>
      <c r="V211" t="s">
        <v>652</v>
      </c>
      <c r="W211" t="s">
        <v>652</v>
      </c>
      <c r="X211" t="s">
        <v>652</v>
      </c>
      <c r="Y211" t="s">
        <v>652</v>
      </c>
      <c r="Z211" t="s">
        <v>652</v>
      </c>
      <c r="AA211" t="s">
        <v>652</v>
      </c>
      <c r="AB211" t="s">
        <v>652</v>
      </c>
      <c r="AC211" t="s">
        <v>652</v>
      </c>
      <c r="AD211" t="s">
        <v>652</v>
      </c>
      <c r="AE211" t="s">
        <v>652</v>
      </c>
      <c r="AF211" t="s">
        <v>652</v>
      </c>
      <c r="AG211"/>
      <c r="AH211"/>
      <c r="AI211"/>
      <c r="AJ211"/>
      <c r="AK211"/>
      <c r="AL211"/>
      <c r="AM211"/>
      <c r="AN211"/>
      <c r="AO211"/>
      <c r="AP211"/>
      <c r="AQ211" s="241">
        <v>0</v>
      </c>
      <c r="AR211" s="241">
        <v>0</v>
      </c>
    </row>
    <row r="212" spans="1:44" ht="15" x14ac:dyDescent="0.25">
      <c r="A212" s="265">
        <v>117464</v>
      </c>
      <c r="B212" t="s">
        <v>428</v>
      </c>
      <c r="C212" s="247" t="s">
        <v>652</v>
      </c>
      <c r="D212" s="247" t="s">
        <v>652</v>
      </c>
      <c r="E212" s="247" t="s">
        <v>652</v>
      </c>
      <c r="F212" s="247" t="s">
        <v>652</v>
      </c>
      <c r="G212" s="247" t="s">
        <v>652</v>
      </c>
      <c r="H212" s="247" t="s">
        <v>652</v>
      </c>
      <c r="I212" s="247" t="s">
        <v>652</v>
      </c>
      <c r="J212" s="247" t="s">
        <v>652</v>
      </c>
      <c r="K212" s="247" t="s">
        <v>652</v>
      </c>
      <c r="L212" s="247" t="s">
        <v>652</v>
      </c>
      <c r="M212" s="247" t="s">
        <v>652</v>
      </c>
      <c r="N212" s="247" t="s">
        <v>652</v>
      </c>
      <c r="O212" s="247" t="s">
        <v>652</v>
      </c>
      <c r="P212" s="247" t="s">
        <v>652</v>
      </c>
      <c r="Q212" s="247" t="s">
        <v>652</v>
      </c>
      <c r="R212" s="247" t="s">
        <v>652</v>
      </c>
      <c r="S212" s="247" t="s">
        <v>652</v>
      </c>
      <c r="T212" s="247" t="s">
        <v>652</v>
      </c>
      <c r="U212" s="247" t="s">
        <v>652</v>
      </c>
      <c r="V212" s="247" t="s">
        <v>652</v>
      </c>
      <c r="W212" s="247" t="s">
        <v>652</v>
      </c>
      <c r="X212" s="247" t="s">
        <v>652</v>
      </c>
      <c r="Y212" s="247" t="s">
        <v>652</v>
      </c>
      <c r="Z212" s="247" t="s">
        <v>652</v>
      </c>
      <c r="AA212" s="247" t="s">
        <v>652</v>
      </c>
      <c r="AB212" s="247" t="s">
        <v>652</v>
      </c>
      <c r="AC212" s="247" t="s">
        <v>652</v>
      </c>
      <c r="AD212" s="247" t="s">
        <v>652</v>
      </c>
      <c r="AE212" s="247" t="s">
        <v>652</v>
      </c>
      <c r="AF212" s="247" t="s">
        <v>652</v>
      </c>
      <c r="AN212" s="251"/>
      <c r="AP212" s="250"/>
      <c r="AQ212" s="241" t="s">
        <v>1718</v>
      </c>
      <c r="AR212" s="241">
        <v>0</v>
      </c>
    </row>
    <row r="213" spans="1:44" ht="18" x14ac:dyDescent="0.2">
      <c r="A213" s="278">
        <v>117517</v>
      </c>
      <c r="B213" t="s">
        <v>428</v>
      </c>
      <c r="C213" t="s">
        <v>652</v>
      </c>
      <c r="D213" t="s">
        <v>652</v>
      </c>
      <c r="E213" t="s">
        <v>652</v>
      </c>
      <c r="F213" t="s">
        <v>652</v>
      </c>
      <c r="G213" t="s">
        <v>652</v>
      </c>
      <c r="H213" t="s">
        <v>652</v>
      </c>
      <c r="I213" t="s">
        <v>652</v>
      </c>
      <c r="J213" t="s">
        <v>652</v>
      </c>
      <c r="K213" t="s">
        <v>652</v>
      </c>
      <c r="L213" t="s">
        <v>652</v>
      </c>
      <c r="M213" t="s">
        <v>652</v>
      </c>
      <c r="N213" t="s">
        <v>652</v>
      </c>
      <c r="O213" t="s">
        <v>652</v>
      </c>
      <c r="P213" t="s">
        <v>652</v>
      </c>
      <c r="Q213" t="s">
        <v>652</v>
      </c>
      <c r="R213" t="s">
        <v>652</v>
      </c>
      <c r="S213" t="s">
        <v>652</v>
      </c>
      <c r="T213" t="s">
        <v>652</v>
      </c>
      <c r="U213" t="s">
        <v>652</v>
      </c>
      <c r="V213" t="s">
        <v>652</v>
      </c>
      <c r="W213" t="s">
        <v>652</v>
      </c>
      <c r="X213" t="s">
        <v>652</v>
      </c>
      <c r="Y213" t="s">
        <v>652</v>
      </c>
      <c r="Z213" t="s">
        <v>652</v>
      </c>
      <c r="AA213" t="s">
        <v>652</v>
      </c>
      <c r="AB213" t="s">
        <v>652</v>
      </c>
      <c r="AC213" t="s">
        <v>652</v>
      </c>
      <c r="AD213" t="s">
        <v>652</v>
      </c>
      <c r="AE213" t="s">
        <v>652</v>
      </c>
      <c r="AF213" t="s">
        <v>652</v>
      </c>
      <c r="AG213"/>
      <c r="AH213"/>
      <c r="AI213"/>
      <c r="AJ213"/>
      <c r="AK213"/>
      <c r="AL213"/>
      <c r="AM213"/>
      <c r="AN213"/>
      <c r="AO213"/>
      <c r="AP213"/>
      <c r="AQ213" s="241">
        <v>0</v>
      </c>
      <c r="AR213" s="241">
        <v>0</v>
      </c>
    </row>
    <row r="214" spans="1:44" ht="18" x14ac:dyDescent="0.2">
      <c r="A214" s="278">
        <v>117544</v>
      </c>
      <c r="B214" t="s">
        <v>428</v>
      </c>
      <c r="C214" t="s">
        <v>652</v>
      </c>
      <c r="D214" t="s">
        <v>652</v>
      </c>
      <c r="E214" t="s">
        <v>652</v>
      </c>
      <c r="F214" t="s">
        <v>652</v>
      </c>
      <c r="G214" t="s">
        <v>652</v>
      </c>
      <c r="H214" t="s">
        <v>652</v>
      </c>
      <c r="I214" t="s">
        <v>652</v>
      </c>
      <c r="J214" t="s">
        <v>652</v>
      </c>
      <c r="K214" t="s">
        <v>652</v>
      </c>
      <c r="L214" t="s">
        <v>652</v>
      </c>
      <c r="M214" t="s">
        <v>652</v>
      </c>
      <c r="N214" t="s">
        <v>652</v>
      </c>
      <c r="O214" t="s">
        <v>652</v>
      </c>
      <c r="P214" t="s">
        <v>652</v>
      </c>
      <c r="Q214" t="s">
        <v>652</v>
      </c>
      <c r="R214" t="s">
        <v>652</v>
      </c>
      <c r="S214" t="s">
        <v>652</v>
      </c>
      <c r="T214" t="s">
        <v>652</v>
      </c>
      <c r="U214" t="s">
        <v>652</v>
      </c>
      <c r="V214" t="s">
        <v>652</v>
      </c>
      <c r="W214" t="s">
        <v>652</v>
      </c>
      <c r="X214" t="s">
        <v>652</v>
      </c>
      <c r="Y214" t="s">
        <v>652</v>
      </c>
      <c r="Z214" t="s">
        <v>652</v>
      </c>
      <c r="AA214" t="s">
        <v>652</v>
      </c>
      <c r="AB214" t="s">
        <v>652</v>
      </c>
      <c r="AC214" t="s">
        <v>652</v>
      </c>
      <c r="AD214" t="s">
        <v>652</v>
      </c>
      <c r="AE214" t="s">
        <v>652</v>
      </c>
      <c r="AF214" t="s">
        <v>652</v>
      </c>
      <c r="AG214"/>
      <c r="AH214"/>
      <c r="AI214"/>
      <c r="AJ214"/>
      <c r="AK214"/>
      <c r="AL214"/>
      <c r="AM214"/>
      <c r="AN214"/>
      <c r="AO214"/>
      <c r="AP214"/>
      <c r="AQ214" s="241">
        <v>0</v>
      </c>
      <c r="AR214" s="241">
        <v>0</v>
      </c>
    </row>
    <row r="215" spans="1:44" ht="18" x14ac:dyDescent="0.2">
      <c r="A215" s="278">
        <v>117603</v>
      </c>
      <c r="B215" t="s">
        <v>428</v>
      </c>
      <c r="C215" t="s">
        <v>652</v>
      </c>
      <c r="D215" t="s">
        <v>652</v>
      </c>
      <c r="E215" t="s">
        <v>652</v>
      </c>
      <c r="F215" t="s">
        <v>652</v>
      </c>
      <c r="G215" t="s">
        <v>652</v>
      </c>
      <c r="H215" t="s">
        <v>652</v>
      </c>
      <c r="I215" t="s">
        <v>652</v>
      </c>
      <c r="J215" t="s">
        <v>652</v>
      </c>
      <c r="K215" t="s">
        <v>652</v>
      </c>
      <c r="L215" t="s">
        <v>652</v>
      </c>
      <c r="M215" t="s">
        <v>652</v>
      </c>
      <c r="N215" t="s">
        <v>652</v>
      </c>
      <c r="O215" t="s">
        <v>652</v>
      </c>
      <c r="P215" t="s">
        <v>652</v>
      </c>
      <c r="Q215" t="s">
        <v>652</v>
      </c>
      <c r="R215" t="s">
        <v>652</v>
      </c>
      <c r="S215" t="s">
        <v>652</v>
      </c>
      <c r="T215" t="s">
        <v>652</v>
      </c>
      <c r="U215" t="s">
        <v>652</v>
      </c>
      <c r="V215" t="s">
        <v>652</v>
      </c>
      <c r="W215" t="s">
        <v>652</v>
      </c>
      <c r="X215" t="s">
        <v>652</v>
      </c>
      <c r="Y215" t="s">
        <v>652</v>
      </c>
      <c r="Z215" t="s">
        <v>652</v>
      </c>
      <c r="AA215" t="s">
        <v>652</v>
      </c>
      <c r="AB215" t="s">
        <v>652</v>
      </c>
      <c r="AC215" t="s">
        <v>652</v>
      </c>
      <c r="AD215" t="s">
        <v>652</v>
      </c>
      <c r="AE215" t="s">
        <v>652</v>
      </c>
      <c r="AF215" t="s">
        <v>652</v>
      </c>
      <c r="AG215"/>
      <c r="AH215"/>
      <c r="AI215"/>
      <c r="AJ215"/>
      <c r="AK215"/>
      <c r="AL215"/>
      <c r="AM215"/>
      <c r="AN215"/>
      <c r="AO215"/>
      <c r="AP215"/>
      <c r="AQ215" s="241">
        <v>0</v>
      </c>
      <c r="AR215" s="241">
        <v>0</v>
      </c>
    </row>
    <row r="216" spans="1:44" x14ac:dyDescent="0.2">
      <c r="A216">
        <v>117616</v>
      </c>
      <c r="B216" t="s">
        <v>428</v>
      </c>
      <c r="C216" t="s">
        <v>652</v>
      </c>
      <c r="D216" t="s">
        <v>652</v>
      </c>
      <c r="E216" t="s">
        <v>652</v>
      </c>
      <c r="F216" t="s">
        <v>652</v>
      </c>
      <c r="G216" t="s">
        <v>652</v>
      </c>
      <c r="H216" t="s">
        <v>652</v>
      </c>
      <c r="I216" t="s">
        <v>652</v>
      </c>
      <c r="J216" t="s">
        <v>652</v>
      </c>
      <c r="K216" t="s">
        <v>652</v>
      </c>
      <c r="L216" t="s">
        <v>652</v>
      </c>
      <c r="M216" t="s">
        <v>652</v>
      </c>
      <c r="N216" t="s">
        <v>652</v>
      </c>
      <c r="O216" t="s">
        <v>652</v>
      </c>
      <c r="P216" t="s">
        <v>652</v>
      </c>
      <c r="Q216" t="s">
        <v>652</v>
      </c>
      <c r="R216" t="s">
        <v>652</v>
      </c>
      <c r="S216" t="s">
        <v>652</v>
      </c>
      <c r="T216" t="s">
        <v>652</v>
      </c>
      <c r="U216" t="s">
        <v>652</v>
      </c>
      <c r="V216" t="s">
        <v>652</v>
      </c>
      <c r="W216" t="s">
        <v>652</v>
      </c>
      <c r="X216" t="s">
        <v>652</v>
      </c>
      <c r="Y216" t="s">
        <v>652</v>
      </c>
      <c r="Z216" t="s">
        <v>652</v>
      </c>
      <c r="AA216" t="s">
        <v>652</v>
      </c>
      <c r="AB216" t="s">
        <v>652</v>
      </c>
      <c r="AC216" t="s">
        <v>652</v>
      </c>
      <c r="AD216" t="s">
        <v>652</v>
      </c>
      <c r="AE216" t="s">
        <v>652</v>
      </c>
      <c r="AF216" t="s">
        <v>652</v>
      </c>
      <c r="AG216"/>
      <c r="AH216"/>
      <c r="AI216"/>
      <c r="AJ216"/>
      <c r="AK216"/>
      <c r="AL216"/>
      <c r="AM216"/>
      <c r="AN216"/>
      <c r="AO216"/>
      <c r="AP216"/>
      <c r="AQ216" s="241" t="s">
        <v>1716</v>
      </c>
      <c r="AR216" s="241">
        <v>0</v>
      </c>
    </row>
    <row r="217" spans="1:44" ht="21.75" x14ac:dyDescent="0.5">
      <c r="A217" s="254">
        <v>117623</v>
      </c>
      <c r="B217" t="s">
        <v>428</v>
      </c>
      <c r="C217" s="241" t="s">
        <v>652</v>
      </c>
      <c r="D217" s="241" t="s">
        <v>652</v>
      </c>
      <c r="E217" s="241" t="s">
        <v>652</v>
      </c>
      <c r="F217" s="241" t="s">
        <v>652</v>
      </c>
      <c r="G217" s="241" t="s">
        <v>652</v>
      </c>
      <c r="H217" s="241" t="s">
        <v>652</v>
      </c>
      <c r="I217" s="241" t="s">
        <v>652</v>
      </c>
      <c r="J217" s="241" t="s">
        <v>652</v>
      </c>
      <c r="K217" s="241" t="s">
        <v>652</v>
      </c>
      <c r="L217" s="241" t="s">
        <v>652</v>
      </c>
      <c r="M217" s="241" t="s">
        <v>652</v>
      </c>
      <c r="N217" s="241" t="s">
        <v>652</v>
      </c>
      <c r="O217" s="241" t="s">
        <v>652</v>
      </c>
      <c r="P217" s="241" t="s">
        <v>652</v>
      </c>
      <c r="Q217" s="241" t="s">
        <v>652</v>
      </c>
      <c r="R217" s="241" t="s">
        <v>652</v>
      </c>
      <c r="S217" s="241" t="s">
        <v>652</v>
      </c>
      <c r="T217" s="241" t="s">
        <v>652</v>
      </c>
      <c r="U217" s="241" t="s">
        <v>652</v>
      </c>
      <c r="V217" s="241" t="s">
        <v>652</v>
      </c>
      <c r="W217" s="241" t="s">
        <v>652</v>
      </c>
      <c r="X217" s="241" t="s">
        <v>652</v>
      </c>
      <c r="Y217" s="241" t="s">
        <v>652</v>
      </c>
      <c r="Z217" s="241" t="s">
        <v>652</v>
      </c>
      <c r="AA217" s="241" t="s">
        <v>652</v>
      </c>
      <c r="AB217" s="241" t="s">
        <v>652</v>
      </c>
      <c r="AC217" s="241" t="s">
        <v>652</v>
      </c>
      <c r="AD217" s="241" t="s">
        <v>652</v>
      </c>
      <c r="AE217" s="241" t="s">
        <v>652</v>
      </c>
      <c r="AF217" s="241" t="s">
        <v>652</v>
      </c>
      <c r="AQ217" s="241" t="s">
        <v>1799</v>
      </c>
      <c r="AR217" s="241">
        <v>0</v>
      </c>
    </row>
    <row r="218" spans="1:44" ht="18" x14ac:dyDescent="0.2">
      <c r="A218" s="278">
        <v>117624</v>
      </c>
      <c r="B218" t="s">
        <v>428</v>
      </c>
      <c r="C218" t="s">
        <v>652</v>
      </c>
      <c r="D218" t="s">
        <v>652</v>
      </c>
      <c r="E218" t="s">
        <v>652</v>
      </c>
      <c r="F218" t="s">
        <v>652</v>
      </c>
      <c r="G218" t="s">
        <v>652</v>
      </c>
      <c r="H218" t="s">
        <v>652</v>
      </c>
      <c r="I218" t="s">
        <v>652</v>
      </c>
      <c r="J218" t="s">
        <v>652</v>
      </c>
      <c r="K218" t="s">
        <v>652</v>
      </c>
      <c r="L218" t="s">
        <v>652</v>
      </c>
      <c r="M218" t="s">
        <v>652</v>
      </c>
      <c r="N218" t="s">
        <v>652</v>
      </c>
      <c r="O218" t="s">
        <v>652</v>
      </c>
      <c r="P218" t="s">
        <v>652</v>
      </c>
      <c r="Q218" t="s">
        <v>652</v>
      </c>
      <c r="R218" t="s">
        <v>652</v>
      </c>
      <c r="S218" t="s">
        <v>652</v>
      </c>
      <c r="T218" t="s">
        <v>652</v>
      </c>
      <c r="U218" t="s">
        <v>652</v>
      </c>
      <c r="V218" t="s">
        <v>652</v>
      </c>
      <c r="W218" t="s">
        <v>652</v>
      </c>
      <c r="X218" t="s">
        <v>652</v>
      </c>
      <c r="Y218" t="s">
        <v>652</v>
      </c>
      <c r="Z218" t="s">
        <v>652</v>
      </c>
      <c r="AA218" t="s">
        <v>652</v>
      </c>
      <c r="AB218" t="s">
        <v>652</v>
      </c>
      <c r="AC218" t="s">
        <v>652</v>
      </c>
      <c r="AD218" t="s">
        <v>652</v>
      </c>
      <c r="AE218" t="s">
        <v>652</v>
      </c>
      <c r="AF218" t="s">
        <v>652</v>
      </c>
      <c r="AG218"/>
      <c r="AH218"/>
      <c r="AI218"/>
      <c r="AJ218"/>
      <c r="AK218"/>
      <c r="AL218"/>
      <c r="AM218"/>
      <c r="AN218"/>
      <c r="AO218"/>
      <c r="AP218"/>
      <c r="AQ218" s="241">
        <v>0</v>
      </c>
      <c r="AR218" s="241">
        <v>0</v>
      </c>
    </row>
    <row r="219" spans="1:44" x14ac:dyDescent="0.2">
      <c r="A219" s="279">
        <v>117639</v>
      </c>
      <c r="B219" t="s">
        <v>428</v>
      </c>
      <c r="C219" s="277" t="s">
        <v>189</v>
      </c>
      <c r="D219" s="277" t="s">
        <v>189</v>
      </c>
      <c r="E219" s="277" t="s">
        <v>189</v>
      </c>
      <c r="F219" s="277" t="s">
        <v>189</v>
      </c>
      <c r="G219" s="277" t="s">
        <v>189</v>
      </c>
      <c r="H219" s="277" t="s">
        <v>189</v>
      </c>
      <c r="I219" s="277" t="s">
        <v>189</v>
      </c>
      <c r="J219" s="277" t="s">
        <v>189</v>
      </c>
      <c r="K219" s="277" t="s">
        <v>189</v>
      </c>
      <c r="L219" s="277" t="s">
        <v>189</v>
      </c>
      <c r="M219" s="277" t="s">
        <v>189</v>
      </c>
      <c r="N219" s="277" t="s">
        <v>189</v>
      </c>
      <c r="O219" s="277" t="s">
        <v>189</v>
      </c>
      <c r="P219" s="277" t="s">
        <v>189</v>
      </c>
      <c r="Q219" s="277" t="s">
        <v>189</v>
      </c>
      <c r="R219" s="277" t="s">
        <v>189</v>
      </c>
      <c r="S219" s="277" t="s">
        <v>189</v>
      </c>
      <c r="T219" s="277" t="s">
        <v>189</v>
      </c>
      <c r="U219" s="277" t="s">
        <v>189</v>
      </c>
      <c r="V219" s="277" t="s">
        <v>189</v>
      </c>
      <c r="W219" s="277" t="s">
        <v>189</v>
      </c>
      <c r="X219" s="277" t="s">
        <v>189</v>
      </c>
      <c r="Y219" s="277" t="s">
        <v>189</v>
      </c>
      <c r="Z219" s="277" t="s">
        <v>189</v>
      </c>
      <c r="AA219" s="277" t="s">
        <v>189</v>
      </c>
      <c r="AB219" s="277" t="s">
        <v>189</v>
      </c>
      <c r="AC219" s="277" t="s">
        <v>189</v>
      </c>
      <c r="AD219" s="277" t="s">
        <v>189</v>
      </c>
      <c r="AE219" s="277" t="s">
        <v>189</v>
      </c>
      <c r="AF219" s="277" t="s">
        <v>189</v>
      </c>
      <c r="AG219" s="277"/>
      <c r="AH219" s="277"/>
      <c r="AI219" s="277"/>
      <c r="AJ219" s="277"/>
      <c r="AK219" s="277"/>
      <c r="AL219" s="277"/>
      <c r="AM219" s="277"/>
      <c r="AN219" s="277"/>
      <c r="AO219" s="277"/>
      <c r="AP219" s="277"/>
      <c r="AQ219" s="241">
        <v>0</v>
      </c>
      <c r="AR219" s="241" t="s">
        <v>2332</v>
      </c>
    </row>
    <row r="220" spans="1:44" ht="18" x14ac:dyDescent="0.2">
      <c r="A220" s="278">
        <v>117715</v>
      </c>
      <c r="B220" t="s">
        <v>428</v>
      </c>
      <c r="C220" t="s">
        <v>652</v>
      </c>
      <c r="D220" t="s">
        <v>652</v>
      </c>
      <c r="E220" t="s">
        <v>652</v>
      </c>
      <c r="F220" t="s">
        <v>652</v>
      </c>
      <c r="G220" t="s">
        <v>652</v>
      </c>
      <c r="H220" t="s">
        <v>652</v>
      </c>
      <c r="I220" t="s">
        <v>652</v>
      </c>
      <c r="J220" t="s">
        <v>652</v>
      </c>
      <c r="K220" t="s">
        <v>652</v>
      </c>
      <c r="L220" t="s">
        <v>652</v>
      </c>
      <c r="M220" t="s">
        <v>652</v>
      </c>
      <c r="N220" t="s">
        <v>652</v>
      </c>
      <c r="O220" t="s">
        <v>652</v>
      </c>
      <c r="P220" t="s">
        <v>652</v>
      </c>
      <c r="Q220" t="s">
        <v>652</v>
      </c>
      <c r="R220" t="s">
        <v>652</v>
      </c>
      <c r="S220" t="s">
        <v>652</v>
      </c>
      <c r="T220" t="s">
        <v>652</v>
      </c>
      <c r="U220" t="s">
        <v>652</v>
      </c>
      <c r="V220" t="s">
        <v>652</v>
      </c>
      <c r="W220" t="s">
        <v>652</v>
      </c>
      <c r="X220" t="s">
        <v>652</v>
      </c>
      <c r="Y220" t="s">
        <v>652</v>
      </c>
      <c r="Z220" t="s">
        <v>652</v>
      </c>
      <c r="AA220" t="s">
        <v>652</v>
      </c>
      <c r="AB220" t="s">
        <v>652</v>
      </c>
      <c r="AC220" t="s">
        <v>652</v>
      </c>
      <c r="AD220" t="s">
        <v>652</v>
      </c>
      <c r="AE220" t="s">
        <v>652</v>
      </c>
      <c r="AF220" t="s">
        <v>652</v>
      </c>
      <c r="AG220"/>
      <c r="AH220"/>
      <c r="AI220"/>
      <c r="AJ220"/>
      <c r="AK220"/>
      <c r="AL220"/>
      <c r="AM220"/>
      <c r="AN220"/>
      <c r="AO220"/>
      <c r="AP220"/>
      <c r="AQ220" s="241">
        <v>0</v>
      </c>
      <c r="AR220" s="241">
        <v>0</v>
      </c>
    </row>
    <row r="221" spans="1:44" ht="18" x14ac:dyDescent="0.2">
      <c r="A221" s="278">
        <v>117727</v>
      </c>
      <c r="B221" t="s">
        <v>428</v>
      </c>
      <c r="C221" t="s">
        <v>652</v>
      </c>
      <c r="D221" t="s">
        <v>652</v>
      </c>
      <c r="E221" t="s">
        <v>652</v>
      </c>
      <c r="F221" t="s">
        <v>652</v>
      </c>
      <c r="G221" t="s">
        <v>652</v>
      </c>
      <c r="H221" t="s">
        <v>652</v>
      </c>
      <c r="I221" t="s">
        <v>652</v>
      </c>
      <c r="J221" t="s">
        <v>652</v>
      </c>
      <c r="K221" t="s">
        <v>652</v>
      </c>
      <c r="L221" t="s">
        <v>652</v>
      </c>
      <c r="M221" t="s">
        <v>652</v>
      </c>
      <c r="N221" t="s">
        <v>652</v>
      </c>
      <c r="O221" t="s">
        <v>652</v>
      </c>
      <c r="P221" t="s">
        <v>652</v>
      </c>
      <c r="Q221" t="s">
        <v>652</v>
      </c>
      <c r="R221" t="s">
        <v>652</v>
      </c>
      <c r="S221" t="s">
        <v>652</v>
      </c>
      <c r="T221" t="s">
        <v>652</v>
      </c>
      <c r="U221" t="s">
        <v>652</v>
      </c>
      <c r="V221" t="s">
        <v>652</v>
      </c>
      <c r="W221" t="s">
        <v>652</v>
      </c>
      <c r="X221" t="s">
        <v>652</v>
      </c>
      <c r="Y221" t="s">
        <v>652</v>
      </c>
      <c r="Z221" t="s">
        <v>652</v>
      </c>
      <c r="AA221" t="s">
        <v>652</v>
      </c>
      <c r="AB221" t="s">
        <v>652</v>
      </c>
      <c r="AC221" t="s">
        <v>652</v>
      </c>
      <c r="AD221" t="s">
        <v>652</v>
      </c>
      <c r="AE221" t="s">
        <v>652</v>
      </c>
      <c r="AF221" t="s">
        <v>652</v>
      </c>
      <c r="AG221"/>
      <c r="AH221"/>
      <c r="AI221"/>
      <c r="AJ221"/>
      <c r="AK221"/>
      <c r="AL221"/>
      <c r="AM221"/>
      <c r="AN221"/>
      <c r="AO221"/>
      <c r="AP221"/>
      <c r="AQ221" s="241">
        <v>0</v>
      </c>
      <c r="AR221" s="241">
        <v>0</v>
      </c>
    </row>
    <row r="222" spans="1:44" ht="18" x14ac:dyDescent="0.2">
      <c r="A222" s="278">
        <v>117773</v>
      </c>
      <c r="B222" t="s">
        <v>428</v>
      </c>
      <c r="C222" t="s">
        <v>652</v>
      </c>
      <c r="D222" t="s">
        <v>652</v>
      </c>
      <c r="E222" t="s">
        <v>652</v>
      </c>
      <c r="F222" t="s">
        <v>652</v>
      </c>
      <c r="G222" t="s">
        <v>652</v>
      </c>
      <c r="H222" t="s">
        <v>652</v>
      </c>
      <c r="I222" t="s">
        <v>652</v>
      </c>
      <c r="J222" t="s">
        <v>652</v>
      </c>
      <c r="K222" t="s">
        <v>652</v>
      </c>
      <c r="L222" t="s">
        <v>652</v>
      </c>
      <c r="M222" t="s">
        <v>652</v>
      </c>
      <c r="N222" t="s">
        <v>652</v>
      </c>
      <c r="O222" t="s">
        <v>652</v>
      </c>
      <c r="P222" t="s">
        <v>652</v>
      </c>
      <c r="Q222" t="s">
        <v>652</v>
      </c>
      <c r="R222" t="s">
        <v>652</v>
      </c>
      <c r="S222" t="s">
        <v>652</v>
      </c>
      <c r="T222" t="s">
        <v>652</v>
      </c>
      <c r="U222" t="s">
        <v>652</v>
      </c>
      <c r="V222" t="s">
        <v>652</v>
      </c>
      <c r="W222" t="s">
        <v>652</v>
      </c>
      <c r="X222" t="s">
        <v>652</v>
      </c>
      <c r="Y222" t="s">
        <v>652</v>
      </c>
      <c r="Z222" t="s">
        <v>652</v>
      </c>
      <c r="AA222" t="s">
        <v>652</v>
      </c>
      <c r="AB222" t="s">
        <v>652</v>
      </c>
      <c r="AC222" t="s">
        <v>652</v>
      </c>
      <c r="AD222" t="s">
        <v>652</v>
      </c>
      <c r="AE222" t="s">
        <v>652</v>
      </c>
      <c r="AF222" t="s">
        <v>652</v>
      </c>
      <c r="AG222"/>
      <c r="AH222"/>
      <c r="AI222"/>
      <c r="AJ222"/>
      <c r="AK222"/>
      <c r="AL222"/>
      <c r="AM222"/>
      <c r="AN222"/>
      <c r="AO222"/>
      <c r="AP222"/>
      <c r="AQ222" s="241">
        <v>0</v>
      </c>
      <c r="AR222" s="241">
        <v>0</v>
      </c>
    </row>
    <row r="223" spans="1:44" ht="18" x14ac:dyDescent="0.2">
      <c r="A223" s="278">
        <v>117774</v>
      </c>
      <c r="B223" t="s">
        <v>428</v>
      </c>
      <c r="C223" t="s">
        <v>652</v>
      </c>
      <c r="D223" t="s">
        <v>652</v>
      </c>
      <c r="E223" t="s">
        <v>652</v>
      </c>
      <c r="F223" t="s">
        <v>652</v>
      </c>
      <c r="G223" t="s">
        <v>652</v>
      </c>
      <c r="H223" t="s">
        <v>652</v>
      </c>
      <c r="I223" t="s">
        <v>652</v>
      </c>
      <c r="J223" t="s">
        <v>652</v>
      </c>
      <c r="K223" t="s">
        <v>652</v>
      </c>
      <c r="L223" t="s">
        <v>652</v>
      </c>
      <c r="M223" t="s">
        <v>652</v>
      </c>
      <c r="N223" t="s">
        <v>652</v>
      </c>
      <c r="O223" t="s">
        <v>652</v>
      </c>
      <c r="P223" t="s">
        <v>652</v>
      </c>
      <c r="Q223" t="s">
        <v>652</v>
      </c>
      <c r="R223" t="s">
        <v>652</v>
      </c>
      <c r="S223" t="s">
        <v>652</v>
      </c>
      <c r="T223" t="s">
        <v>652</v>
      </c>
      <c r="U223" t="s">
        <v>652</v>
      </c>
      <c r="V223" t="s">
        <v>652</v>
      </c>
      <c r="W223" t="s">
        <v>652</v>
      </c>
      <c r="X223" t="s">
        <v>652</v>
      </c>
      <c r="Y223" t="s">
        <v>652</v>
      </c>
      <c r="Z223" t="s">
        <v>652</v>
      </c>
      <c r="AA223" t="s">
        <v>652</v>
      </c>
      <c r="AB223" t="s">
        <v>652</v>
      </c>
      <c r="AC223" t="s">
        <v>652</v>
      </c>
      <c r="AD223" t="s">
        <v>652</v>
      </c>
      <c r="AE223" t="s">
        <v>652</v>
      </c>
      <c r="AF223" t="s">
        <v>652</v>
      </c>
      <c r="AG223"/>
      <c r="AH223"/>
      <c r="AI223"/>
      <c r="AJ223"/>
      <c r="AK223"/>
      <c r="AL223"/>
      <c r="AM223"/>
      <c r="AN223"/>
      <c r="AO223"/>
      <c r="AP223"/>
      <c r="AQ223" s="241">
        <v>0</v>
      </c>
      <c r="AR223" s="241">
        <v>0</v>
      </c>
    </row>
    <row r="224" spans="1:44" ht="18" x14ac:dyDescent="0.2">
      <c r="A224" s="278">
        <v>117786</v>
      </c>
      <c r="B224" t="s">
        <v>428</v>
      </c>
      <c r="C224" t="s">
        <v>652</v>
      </c>
      <c r="D224" t="s">
        <v>652</v>
      </c>
      <c r="E224" t="s">
        <v>652</v>
      </c>
      <c r="F224" t="s">
        <v>652</v>
      </c>
      <c r="G224" t="s">
        <v>652</v>
      </c>
      <c r="H224" t="s">
        <v>652</v>
      </c>
      <c r="I224" t="s">
        <v>652</v>
      </c>
      <c r="J224" t="s">
        <v>652</v>
      </c>
      <c r="K224" t="s">
        <v>652</v>
      </c>
      <c r="L224" t="s">
        <v>652</v>
      </c>
      <c r="M224" t="s">
        <v>652</v>
      </c>
      <c r="N224" t="s">
        <v>652</v>
      </c>
      <c r="O224" t="s">
        <v>652</v>
      </c>
      <c r="P224" t="s">
        <v>652</v>
      </c>
      <c r="Q224" t="s">
        <v>652</v>
      </c>
      <c r="R224" t="s">
        <v>652</v>
      </c>
      <c r="S224" t="s">
        <v>652</v>
      </c>
      <c r="T224" t="s">
        <v>652</v>
      </c>
      <c r="U224" t="s">
        <v>652</v>
      </c>
      <c r="V224" t="s">
        <v>652</v>
      </c>
      <c r="W224" t="s">
        <v>652</v>
      </c>
      <c r="X224" t="s">
        <v>652</v>
      </c>
      <c r="Y224" t="s">
        <v>652</v>
      </c>
      <c r="Z224" t="s">
        <v>652</v>
      </c>
      <c r="AA224" t="s">
        <v>652</v>
      </c>
      <c r="AB224" t="s">
        <v>652</v>
      </c>
      <c r="AC224" t="s">
        <v>652</v>
      </c>
      <c r="AD224" t="s">
        <v>652</v>
      </c>
      <c r="AE224" t="s">
        <v>652</v>
      </c>
      <c r="AF224" t="s">
        <v>652</v>
      </c>
      <c r="AG224"/>
      <c r="AH224"/>
      <c r="AI224"/>
      <c r="AJ224"/>
      <c r="AK224"/>
      <c r="AL224"/>
      <c r="AM224"/>
      <c r="AN224"/>
      <c r="AO224"/>
      <c r="AP224"/>
      <c r="AQ224" s="241">
        <v>0</v>
      </c>
      <c r="AR224" s="241">
        <v>0</v>
      </c>
    </row>
    <row r="225" spans="1:44" x14ac:dyDescent="0.2">
      <c r="A225" s="241">
        <v>117790</v>
      </c>
      <c r="B225" t="s">
        <v>428</v>
      </c>
      <c r="C225" s="241" t="s">
        <v>652</v>
      </c>
      <c r="D225" s="241" t="s">
        <v>652</v>
      </c>
      <c r="E225" s="241" t="s">
        <v>652</v>
      </c>
      <c r="F225" s="241" t="s">
        <v>652</v>
      </c>
      <c r="G225" s="241" t="s">
        <v>652</v>
      </c>
      <c r="H225" s="241" t="s">
        <v>652</v>
      </c>
      <c r="I225" s="241" t="s">
        <v>652</v>
      </c>
      <c r="J225" s="241" t="s">
        <v>652</v>
      </c>
      <c r="K225" s="241" t="s">
        <v>652</v>
      </c>
      <c r="L225" s="241" t="s">
        <v>652</v>
      </c>
      <c r="M225" s="241" t="s">
        <v>652</v>
      </c>
      <c r="N225" s="241" t="s">
        <v>652</v>
      </c>
      <c r="O225" s="241" t="s">
        <v>652</v>
      </c>
      <c r="P225" s="241" t="s">
        <v>652</v>
      </c>
      <c r="Q225" s="241" t="s">
        <v>652</v>
      </c>
      <c r="R225" s="241" t="s">
        <v>652</v>
      </c>
      <c r="S225" s="241" t="s">
        <v>652</v>
      </c>
      <c r="T225" s="241" t="s">
        <v>652</v>
      </c>
      <c r="U225" s="241" t="s">
        <v>652</v>
      </c>
      <c r="V225" s="241" t="s">
        <v>652</v>
      </c>
      <c r="W225" s="241" t="s">
        <v>652</v>
      </c>
      <c r="X225" s="241" t="s">
        <v>652</v>
      </c>
      <c r="Y225" s="241" t="s">
        <v>652</v>
      </c>
      <c r="Z225" s="241" t="s">
        <v>652</v>
      </c>
      <c r="AA225" s="241" t="s">
        <v>652</v>
      </c>
      <c r="AB225" s="241" t="s">
        <v>652</v>
      </c>
      <c r="AC225" s="241" t="s">
        <v>652</v>
      </c>
      <c r="AD225" s="241" t="s">
        <v>652</v>
      </c>
      <c r="AE225" s="241" t="s">
        <v>652</v>
      </c>
      <c r="AF225" s="241" t="s">
        <v>652</v>
      </c>
      <c r="AQ225" s="241" t="s">
        <v>1716</v>
      </c>
      <c r="AR225" s="241">
        <v>0</v>
      </c>
    </row>
    <row r="226" spans="1:44" ht="18" x14ac:dyDescent="0.2">
      <c r="A226" s="278">
        <v>117815</v>
      </c>
      <c r="B226" t="s">
        <v>428</v>
      </c>
      <c r="C226" t="s">
        <v>652</v>
      </c>
      <c r="D226" t="s">
        <v>652</v>
      </c>
      <c r="E226" t="s">
        <v>652</v>
      </c>
      <c r="F226" t="s">
        <v>652</v>
      </c>
      <c r="G226" t="s">
        <v>652</v>
      </c>
      <c r="H226" t="s">
        <v>652</v>
      </c>
      <c r="I226" t="s">
        <v>652</v>
      </c>
      <c r="J226" t="s">
        <v>652</v>
      </c>
      <c r="K226" t="s">
        <v>652</v>
      </c>
      <c r="L226" t="s">
        <v>652</v>
      </c>
      <c r="M226" t="s">
        <v>652</v>
      </c>
      <c r="N226" t="s">
        <v>652</v>
      </c>
      <c r="O226" t="s">
        <v>652</v>
      </c>
      <c r="P226" t="s">
        <v>652</v>
      </c>
      <c r="Q226" t="s">
        <v>652</v>
      </c>
      <c r="R226" t="s">
        <v>652</v>
      </c>
      <c r="S226" t="s">
        <v>652</v>
      </c>
      <c r="T226" t="s">
        <v>652</v>
      </c>
      <c r="U226" t="s">
        <v>652</v>
      </c>
      <c r="V226" t="s">
        <v>652</v>
      </c>
      <c r="W226" t="s">
        <v>652</v>
      </c>
      <c r="X226" t="s">
        <v>652</v>
      </c>
      <c r="Y226" t="s">
        <v>652</v>
      </c>
      <c r="Z226" t="s">
        <v>652</v>
      </c>
      <c r="AA226" t="s">
        <v>652</v>
      </c>
      <c r="AB226" t="s">
        <v>652</v>
      </c>
      <c r="AC226" t="s">
        <v>652</v>
      </c>
      <c r="AD226" t="s">
        <v>652</v>
      </c>
      <c r="AE226" t="s">
        <v>652</v>
      </c>
      <c r="AF226" t="s">
        <v>652</v>
      </c>
      <c r="AG226"/>
      <c r="AH226"/>
      <c r="AI226"/>
      <c r="AJ226"/>
      <c r="AK226"/>
      <c r="AL226"/>
      <c r="AM226"/>
      <c r="AN226"/>
      <c r="AO226"/>
      <c r="AP226"/>
      <c r="AQ226" s="241">
        <v>0</v>
      </c>
      <c r="AR226" s="241">
        <v>0</v>
      </c>
    </row>
    <row r="227" spans="1:44" ht="18" x14ac:dyDescent="0.2">
      <c r="A227" s="278">
        <v>117832</v>
      </c>
      <c r="B227" t="s">
        <v>428</v>
      </c>
      <c r="C227" t="s">
        <v>652</v>
      </c>
      <c r="D227" t="s">
        <v>652</v>
      </c>
      <c r="E227" t="s">
        <v>652</v>
      </c>
      <c r="F227" t="s">
        <v>652</v>
      </c>
      <c r="G227" t="s">
        <v>652</v>
      </c>
      <c r="H227" t="s">
        <v>652</v>
      </c>
      <c r="I227" t="s">
        <v>652</v>
      </c>
      <c r="J227" t="s">
        <v>652</v>
      </c>
      <c r="K227" t="s">
        <v>652</v>
      </c>
      <c r="L227" t="s">
        <v>652</v>
      </c>
      <c r="M227" t="s">
        <v>652</v>
      </c>
      <c r="N227" t="s">
        <v>652</v>
      </c>
      <c r="O227" t="s">
        <v>652</v>
      </c>
      <c r="P227" t="s">
        <v>652</v>
      </c>
      <c r="Q227" t="s">
        <v>652</v>
      </c>
      <c r="R227" t="s">
        <v>652</v>
      </c>
      <c r="S227" t="s">
        <v>652</v>
      </c>
      <c r="T227" t="s">
        <v>652</v>
      </c>
      <c r="U227" t="s">
        <v>652</v>
      </c>
      <c r="V227" t="s">
        <v>652</v>
      </c>
      <c r="W227" t="s">
        <v>652</v>
      </c>
      <c r="X227" t="s">
        <v>652</v>
      </c>
      <c r="Y227" t="s">
        <v>652</v>
      </c>
      <c r="Z227" t="s">
        <v>652</v>
      </c>
      <c r="AA227" t="s">
        <v>652</v>
      </c>
      <c r="AB227" t="s">
        <v>652</v>
      </c>
      <c r="AC227" t="s">
        <v>652</v>
      </c>
      <c r="AD227" t="s">
        <v>652</v>
      </c>
      <c r="AE227" t="s">
        <v>652</v>
      </c>
      <c r="AF227" t="s">
        <v>652</v>
      </c>
      <c r="AG227"/>
      <c r="AH227"/>
      <c r="AI227"/>
      <c r="AJ227"/>
      <c r="AK227"/>
      <c r="AL227"/>
      <c r="AM227"/>
      <c r="AN227"/>
      <c r="AO227"/>
      <c r="AP227"/>
      <c r="AQ227" s="241">
        <v>0</v>
      </c>
      <c r="AR227" s="241">
        <v>0</v>
      </c>
    </row>
    <row r="228" spans="1:44" ht="18" x14ac:dyDescent="0.2">
      <c r="A228" s="278">
        <v>117902</v>
      </c>
      <c r="B228" t="s">
        <v>428</v>
      </c>
      <c r="C228" t="s">
        <v>652</v>
      </c>
      <c r="D228" t="s">
        <v>652</v>
      </c>
      <c r="E228" t="s">
        <v>652</v>
      </c>
      <c r="F228" t="s">
        <v>652</v>
      </c>
      <c r="G228" t="s">
        <v>652</v>
      </c>
      <c r="H228" t="s">
        <v>652</v>
      </c>
      <c r="I228" t="s">
        <v>652</v>
      </c>
      <c r="J228" t="s">
        <v>652</v>
      </c>
      <c r="K228" t="s">
        <v>652</v>
      </c>
      <c r="L228" t="s">
        <v>652</v>
      </c>
      <c r="M228" t="s">
        <v>652</v>
      </c>
      <c r="N228" t="s">
        <v>652</v>
      </c>
      <c r="O228" t="s">
        <v>652</v>
      </c>
      <c r="P228" t="s">
        <v>652</v>
      </c>
      <c r="Q228" t="s">
        <v>652</v>
      </c>
      <c r="R228" t="s">
        <v>652</v>
      </c>
      <c r="S228" t="s">
        <v>652</v>
      </c>
      <c r="T228" t="s">
        <v>652</v>
      </c>
      <c r="U228" t="s">
        <v>652</v>
      </c>
      <c r="V228" t="s">
        <v>652</v>
      </c>
      <c r="W228" t="s">
        <v>652</v>
      </c>
      <c r="X228" t="s">
        <v>652</v>
      </c>
      <c r="Y228" t="s">
        <v>652</v>
      </c>
      <c r="Z228" t="s">
        <v>652</v>
      </c>
      <c r="AA228" t="s">
        <v>652</v>
      </c>
      <c r="AB228" t="s">
        <v>652</v>
      </c>
      <c r="AC228" t="s">
        <v>652</v>
      </c>
      <c r="AD228" t="s">
        <v>652</v>
      </c>
      <c r="AE228" t="s">
        <v>652</v>
      </c>
      <c r="AF228" t="s">
        <v>652</v>
      </c>
      <c r="AG228"/>
      <c r="AH228"/>
      <c r="AI228"/>
      <c r="AJ228"/>
      <c r="AK228"/>
      <c r="AL228"/>
      <c r="AM228"/>
      <c r="AN228"/>
      <c r="AO228"/>
      <c r="AP228"/>
      <c r="AQ228" s="241">
        <v>0</v>
      </c>
      <c r="AR228" s="241">
        <v>0</v>
      </c>
    </row>
    <row r="229" spans="1:44" ht="18" x14ac:dyDescent="0.2">
      <c r="A229" s="278">
        <v>117908</v>
      </c>
      <c r="B229" t="s">
        <v>428</v>
      </c>
      <c r="C229" t="s">
        <v>652</v>
      </c>
      <c r="D229" t="s">
        <v>652</v>
      </c>
      <c r="E229" t="s">
        <v>652</v>
      </c>
      <c r="F229" t="s">
        <v>652</v>
      </c>
      <c r="G229" t="s">
        <v>652</v>
      </c>
      <c r="H229" t="s">
        <v>652</v>
      </c>
      <c r="I229" t="s">
        <v>652</v>
      </c>
      <c r="J229" t="s">
        <v>652</v>
      </c>
      <c r="K229" t="s">
        <v>652</v>
      </c>
      <c r="L229" t="s">
        <v>652</v>
      </c>
      <c r="M229" t="s">
        <v>652</v>
      </c>
      <c r="N229" t="s">
        <v>652</v>
      </c>
      <c r="O229" t="s">
        <v>652</v>
      </c>
      <c r="P229" t="s">
        <v>652</v>
      </c>
      <c r="Q229" t="s">
        <v>652</v>
      </c>
      <c r="R229" t="s">
        <v>652</v>
      </c>
      <c r="S229" t="s">
        <v>652</v>
      </c>
      <c r="T229" t="s">
        <v>652</v>
      </c>
      <c r="U229" t="s">
        <v>652</v>
      </c>
      <c r="V229" t="s">
        <v>652</v>
      </c>
      <c r="W229" t="s">
        <v>652</v>
      </c>
      <c r="X229" t="s">
        <v>652</v>
      </c>
      <c r="Y229" t="s">
        <v>652</v>
      </c>
      <c r="Z229" t="s">
        <v>652</v>
      </c>
      <c r="AA229" t="s">
        <v>652</v>
      </c>
      <c r="AB229" t="s">
        <v>652</v>
      </c>
      <c r="AC229" t="s">
        <v>652</v>
      </c>
      <c r="AD229" t="s">
        <v>652</v>
      </c>
      <c r="AE229" t="s">
        <v>652</v>
      </c>
      <c r="AF229" t="s">
        <v>652</v>
      </c>
      <c r="AG229"/>
      <c r="AH229"/>
      <c r="AI229"/>
      <c r="AJ229"/>
      <c r="AK229"/>
      <c r="AL229"/>
      <c r="AM229"/>
      <c r="AN229"/>
      <c r="AO229"/>
      <c r="AP229"/>
      <c r="AQ229" s="241">
        <v>0</v>
      </c>
      <c r="AR229" s="241">
        <v>0</v>
      </c>
    </row>
    <row r="230" spans="1:44" ht="18" x14ac:dyDescent="0.2">
      <c r="A230" s="278">
        <v>117928</v>
      </c>
      <c r="B230" t="s">
        <v>428</v>
      </c>
      <c r="C230" t="s">
        <v>652</v>
      </c>
      <c r="D230" t="s">
        <v>652</v>
      </c>
      <c r="E230" t="s">
        <v>652</v>
      </c>
      <c r="F230" t="s">
        <v>652</v>
      </c>
      <c r="G230" t="s">
        <v>652</v>
      </c>
      <c r="H230" t="s">
        <v>652</v>
      </c>
      <c r="I230" t="s">
        <v>652</v>
      </c>
      <c r="J230" t="s">
        <v>652</v>
      </c>
      <c r="K230" t="s">
        <v>652</v>
      </c>
      <c r="L230" t="s">
        <v>652</v>
      </c>
      <c r="M230" t="s">
        <v>652</v>
      </c>
      <c r="N230" t="s">
        <v>652</v>
      </c>
      <c r="O230" t="s">
        <v>652</v>
      </c>
      <c r="P230" t="s">
        <v>652</v>
      </c>
      <c r="Q230" t="s">
        <v>652</v>
      </c>
      <c r="R230" t="s">
        <v>652</v>
      </c>
      <c r="S230" t="s">
        <v>652</v>
      </c>
      <c r="T230" t="s">
        <v>652</v>
      </c>
      <c r="U230" t="s">
        <v>652</v>
      </c>
      <c r="V230" t="s">
        <v>652</v>
      </c>
      <c r="W230" t="s">
        <v>652</v>
      </c>
      <c r="X230" t="s">
        <v>652</v>
      </c>
      <c r="Y230" t="s">
        <v>652</v>
      </c>
      <c r="Z230" t="s">
        <v>652</v>
      </c>
      <c r="AA230" t="s">
        <v>652</v>
      </c>
      <c r="AB230" t="s">
        <v>652</v>
      </c>
      <c r="AC230" t="s">
        <v>652</v>
      </c>
      <c r="AD230" t="s">
        <v>652</v>
      </c>
      <c r="AE230" t="s">
        <v>652</v>
      </c>
      <c r="AF230" t="s">
        <v>652</v>
      </c>
      <c r="AG230"/>
      <c r="AH230"/>
      <c r="AI230"/>
      <c r="AJ230"/>
      <c r="AK230"/>
      <c r="AL230"/>
      <c r="AM230"/>
      <c r="AN230"/>
      <c r="AO230"/>
      <c r="AP230"/>
      <c r="AQ230" s="241">
        <v>0</v>
      </c>
      <c r="AR230" s="241">
        <v>0</v>
      </c>
    </row>
    <row r="231" spans="1:44" ht="21.75" x14ac:dyDescent="0.25">
      <c r="A231" s="265">
        <v>117945</v>
      </c>
      <c r="B231" t="s">
        <v>428</v>
      </c>
      <c r="C231" s="247" t="s">
        <v>652</v>
      </c>
      <c r="D231" s="247" t="s">
        <v>652</v>
      </c>
      <c r="E231" s="247" t="s">
        <v>652</v>
      </c>
      <c r="F231" s="247" t="s">
        <v>652</v>
      </c>
      <c r="G231" s="247" t="s">
        <v>652</v>
      </c>
      <c r="H231" s="247" t="s">
        <v>652</v>
      </c>
      <c r="I231" s="247" t="s">
        <v>652</v>
      </c>
      <c r="J231" s="247" t="s">
        <v>652</v>
      </c>
      <c r="K231" s="247" t="s">
        <v>652</v>
      </c>
      <c r="L231" s="247" t="s">
        <v>652</v>
      </c>
      <c r="M231" s="247" t="s">
        <v>652</v>
      </c>
      <c r="N231" s="247" t="s">
        <v>652</v>
      </c>
      <c r="O231" s="247" t="s">
        <v>652</v>
      </c>
      <c r="P231" s="247" t="s">
        <v>652</v>
      </c>
      <c r="Q231" s="247" t="s">
        <v>652</v>
      </c>
      <c r="R231" s="247" t="s">
        <v>652</v>
      </c>
      <c r="S231" s="247" t="s">
        <v>652</v>
      </c>
      <c r="T231" s="247" t="s">
        <v>652</v>
      </c>
      <c r="U231" s="247" t="s">
        <v>652</v>
      </c>
      <c r="V231" s="247" t="s">
        <v>652</v>
      </c>
      <c r="W231" s="247" t="s">
        <v>652</v>
      </c>
      <c r="X231" s="247" t="s">
        <v>652</v>
      </c>
      <c r="Y231" s="247" t="s">
        <v>652</v>
      </c>
      <c r="Z231" s="247" t="s">
        <v>652</v>
      </c>
      <c r="AA231" s="247" t="s">
        <v>652</v>
      </c>
      <c r="AB231" s="247" t="s">
        <v>652</v>
      </c>
      <c r="AC231" s="247" t="s">
        <v>652</v>
      </c>
      <c r="AD231" s="247" t="s">
        <v>652</v>
      </c>
      <c r="AE231" s="247" t="s">
        <v>652</v>
      </c>
      <c r="AF231" s="247" t="s">
        <v>652</v>
      </c>
      <c r="AN231" s="251"/>
      <c r="AO231" s="253"/>
      <c r="AP231" s="250"/>
      <c r="AQ231" s="241" t="s">
        <v>1718</v>
      </c>
      <c r="AR231" s="241">
        <v>0</v>
      </c>
    </row>
    <row r="232" spans="1:44" ht="18" x14ac:dyDescent="0.2">
      <c r="A232" s="278">
        <v>117956</v>
      </c>
      <c r="B232" t="s">
        <v>428</v>
      </c>
      <c r="C232" t="s">
        <v>652</v>
      </c>
      <c r="D232" t="s">
        <v>652</v>
      </c>
      <c r="E232" t="s">
        <v>652</v>
      </c>
      <c r="F232" t="s">
        <v>652</v>
      </c>
      <c r="G232" t="s">
        <v>652</v>
      </c>
      <c r="H232" t="s">
        <v>652</v>
      </c>
      <c r="I232" t="s">
        <v>652</v>
      </c>
      <c r="J232" t="s">
        <v>652</v>
      </c>
      <c r="K232" t="s">
        <v>652</v>
      </c>
      <c r="L232" t="s">
        <v>652</v>
      </c>
      <c r="M232" t="s">
        <v>652</v>
      </c>
      <c r="N232" t="s">
        <v>652</v>
      </c>
      <c r="O232" t="s">
        <v>652</v>
      </c>
      <c r="P232" t="s">
        <v>652</v>
      </c>
      <c r="Q232" t="s">
        <v>652</v>
      </c>
      <c r="R232" t="s">
        <v>652</v>
      </c>
      <c r="S232" t="s">
        <v>652</v>
      </c>
      <c r="T232" t="s">
        <v>652</v>
      </c>
      <c r="U232" t="s">
        <v>652</v>
      </c>
      <c r="V232" t="s">
        <v>652</v>
      </c>
      <c r="W232" t="s">
        <v>652</v>
      </c>
      <c r="X232" t="s">
        <v>652</v>
      </c>
      <c r="Y232" t="s">
        <v>652</v>
      </c>
      <c r="Z232" t="s">
        <v>652</v>
      </c>
      <c r="AA232" t="s">
        <v>652</v>
      </c>
      <c r="AB232" t="s">
        <v>652</v>
      </c>
      <c r="AC232" t="s">
        <v>652</v>
      </c>
      <c r="AD232" t="s">
        <v>652</v>
      </c>
      <c r="AE232" t="s">
        <v>652</v>
      </c>
      <c r="AF232" t="s">
        <v>652</v>
      </c>
      <c r="AG232"/>
      <c r="AH232"/>
      <c r="AI232"/>
      <c r="AJ232"/>
      <c r="AK232"/>
      <c r="AL232"/>
      <c r="AM232"/>
      <c r="AN232"/>
      <c r="AO232"/>
      <c r="AP232"/>
      <c r="AQ232" s="241">
        <v>0</v>
      </c>
      <c r="AR232" s="241">
        <v>0</v>
      </c>
    </row>
    <row r="233" spans="1:44" ht="18" x14ac:dyDescent="0.2">
      <c r="A233" s="278">
        <v>117964</v>
      </c>
      <c r="B233" t="s">
        <v>428</v>
      </c>
      <c r="C233" t="s">
        <v>652</v>
      </c>
      <c r="D233" t="s">
        <v>652</v>
      </c>
      <c r="E233" t="s">
        <v>652</v>
      </c>
      <c r="F233" t="s">
        <v>652</v>
      </c>
      <c r="G233" t="s">
        <v>652</v>
      </c>
      <c r="H233" t="s">
        <v>652</v>
      </c>
      <c r="I233" t="s">
        <v>652</v>
      </c>
      <c r="J233" t="s">
        <v>652</v>
      </c>
      <c r="K233" t="s">
        <v>652</v>
      </c>
      <c r="L233" t="s">
        <v>652</v>
      </c>
      <c r="M233" t="s">
        <v>652</v>
      </c>
      <c r="N233" t="s">
        <v>652</v>
      </c>
      <c r="O233" t="s">
        <v>652</v>
      </c>
      <c r="P233" t="s">
        <v>652</v>
      </c>
      <c r="Q233" t="s">
        <v>652</v>
      </c>
      <c r="R233" t="s">
        <v>652</v>
      </c>
      <c r="S233" t="s">
        <v>652</v>
      </c>
      <c r="T233" t="s">
        <v>652</v>
      </c>
      <c r="U233" t="s">
        <v>652</v>
      </c>
      <c r="V233" t="s">
        <v>652</v>
      </c>
      <c r="W233" t="s">
        <v>652</v>
      </c>
      <c r="X233" t="s">
        <v>652</v>
      </c>
      <c r="Y233" t="s">
        <v>652</v>
      </c>
      <c r="Z233" t="s">
        <v>652</v>
      </c>
      <c r="AA233" t="s">
        <v>652</v>
      </c>
      <c r="AB233" t="s">
        <v>652</v>
      </c>
      <c r="AC233" t="s">
        <v>652</v>
      </c>
      <c r="AD233" t="s">
        <v>652</v>
      </c>
      <c r="AE233" t="s">
        <v>652</v>
      </c>
      <c r="AF233" t="s">
        <v>652</v>
      </c>
      <c r="AG233"/>
      <c r="AH233"/>
      <c r="AI233"/>
      <c r="AJ233"/>
      <c r="AK233"/>
      <c r="AL233"/>
      <c r="AM233"/>
      <c r="AN233"/>
      <c r="AO233"/>
      <c r="AP233"/>
      <c r="AQ233" s="241">
        <v>0</v>
      </c>
      <c r="AR233" s="241">
        <v>0</v>
      </c>
    </row>
    <row r="234" spans="1:44" x14ac:dyDescent="0.2">
      <c r="A234">
        <v>118018</v>
      </c>
      <c r="B234" t="s">
        <v>428</v>
      </c>
      <c r="C234" t="s">
        <v>652</v>
      </c>
      <c r="D234" t="s">
        <v>652</v>
      </c>
      <c r="E234" t="s">
        <v>652</v>
      </c>
      <c r="F234" t="s">
        <v>652</v>
      </c>
      <c r="G234" t="s">
        <v>652</v>
      </c>
      <c r="H234" t="s">
        <v>652</v>
      </c>
      <c r="I234" t="s">
        <v>652</v>
      </c>
      <c r="J234" t="s">
        <v>652</v>
      </c>
      <c r="K234" t="s">
        <v>652</v>
      </c>
      <c r="L234" t="s">
        <v>652</v>
      </c>
      <c r="M234" t="s">
        <v>652</v>
      </c>
      <c r="N234" t="s">
        <v>652</v>
      </c>
      <c r="O234" t="s">
        <v>652</v>
      </c>
      <c r="P234" t="s">
        <v>652</v>
      </c>
      <c r="Q234" t="s">
        <v>652</v>
      </c>
      <c r="R234" t="s">
        <v>652</v>
      </c>
      <c r="S234" t="s">
        <v>652</v>
      </c>
      <c r="T234" t="s">
        <v>652</v>
      </c>
      <c r="U234" t="s">
        <v>652</v>
      </c>
      <c r="V234" t="s">
        <v>652</v>
      </c>
      <c r="W234" t="s">
        <v>652</v>
      </c>
      <c r="X234" t="s">
        <v>652</v>
      </c>
      <c r="Y234" t="s">
        <v>652</v>
      </c>
      <c r="Z234" t="s">
        <v>652</v>
      </c>
      <c r="AA234" t="s">
        <v>652</v>
      </c>
      <c r="AB234" t="s">
        <v>652</v>
      </c>
      <c r="AC234" t="s">
        <v>652</v>
      </c>
      <c r="AD234" t="s">
        <v>652</v>
      </c>
      <c r="AE234" t="s">
        <v>652</v>
      </c>
      <c r="AF234" t="s">
        <v>652</v>
      </c>
      <c r="AG234"/>
      <c r="AH234"/>
      <c r="AI234"/>
      <c r="AJ234"/>
      <c r="AK234"/>
      <c r="AL234"/>
      <c r="AM234"/>
      <c r="AN234"/>
      <c r="AO234"/>
      <c r="AP234"/>
      <c r="AQ234" s="241" t="s">
        <v>1716</v>
      </c>
      <c r="AR234" s="241">
        <v>0</v>
      </c>
    </row>
    <row r="235" spans="1:44" ht="18" x14ac:dyDescent="0.2">
      <c r="A235" s="278">
        <v>118023</v>
      </c>
      <c r="B235" t="s">
        <v>428</v>
      </c>
      <c r="C235" t="s">
        <v>652</v>
      </c>
      <c r="D235" t="s">
        <v>652</v>
      </c>
      <c r="E235" t="s">
        <v>652</v>
      </c>
      <c r="F235" t="s">
        <v>652</v>
      </c>
      <c r="G235" t="s">
        <v>652</v>
      </c>
      <c r="H235" t="s">
        <v>652</v>
      </c>
      <c r="I235" t="s">
        <v>652</v>
      </c>
      <c r="J235" t="s">
        <v>652</v>
      </c>
      <c r="K235" t="s">
        <v>652</v>
      </c>
      <c r="L235" t="s">
        <v>652</v>
      </c>
      <c r="M235" t="s">
        <v>652</v>
      </c>
      <c r="N235" t="s">
        <v>652</v>
      </c>
      <c r="O235" t="s">
        <v>652</v>
      </c>
      <c r="P235" t="s">
        <v>652</v>
      </c>
      <c r="Q235" t="s">
        <v>652</v>
      </c>
      <c r="R235" t="s">
        <v>652</v>
      </c>
      <c r="S235" t="s">
        <v>652</v>
      </c>
      <c r="T235" t="s">
        <v>652</v>
      </c>
      <c r="U235" t="s">
        <v>652</v>
      </c>
      <c r="V235" t="s">
        <v>652</v>
      </c>
      <c r="W235" t="s">
        <v>652</v>
      </c>
      <c r="X235" t="s">
        <v>652</v>
      </c>
      <c r="Y235" t="s">
        <v>652</v>
      </c>
      <c r="Z235" t="s">
        <v>652</v>
      </c>
      <c r="AA235" t="s">
        <v>652</v>
      </c>
      <c r="AB235" t="s">
        <v>652</v>
      </c>
      <c r="AC235" t="s">
        <v>652</v>
      </c>
      <c r="AD235" t="s">
        <v>652</v>
      </c>
      <c r="AE235" t="s">
        <v>652</v>
      </c>
      <c r="AF235" t="s">
        <v>652</v>
      </c>
      <c r="AG235"/>
      <c r="AH235"/>
      <c r="AI235"/>
      <c r="AJ235"/>
      <c r="AK235"/>
      <c r="AL235"/>
      <c r="AM235"/>
      <c r="AN235"/>
      <c r="AO235"/>
      <c r="AP235"/>
      <c r="AQ235" s="241">
        <v>0</v>
      </c>
      <c r="AR235" s="241">
        <v>0</v>
      </c>
    </row>
    <row r="236" spans="1:44" ht="18" x14ac:dyDescent="0.2">
      <c r="A236" s="278">
        <v>118029</v>
      </c>
      <c r="B236" t="s">
        <v>428</v>
      </c>
      <c r="C236" t="s">
        <v>652</v>
      </c>
      <c r="D236" t="s">
        <v>652</v>
      </c>
      <c r="E236" t="s">
        <v>652</v>
      </c>
      <c r="F236" t="s">
        <v>652</v>
      </c>
      <c r="G236" t="s">
        <v>652</v>
      </c>
      <c r="H236" t="s">
        <v>652</v>
      </c>
      <c r="I236" t="s">
        <v>652</v>
      </c>
      <c r="J236" t="s">
        <v>652</v>
      </c>
      <c r="K236" t="s">
        <v>652</v>
      </c>
      <c r="L236" t="s">
        <v>652</v>
      </c>
      <c r="M236" t="s">
        <v>652</v>
      </c>
      <c r="N236" t="s">
        <v>652</v>
      </c>
      <c r="O236" t="s">
        <v>652</v>
      </c>
      <c r="P236" t="s">
        <v>652</v>
      </c>
      <c r="Q236" t="s">
        <v>652</v>
      </c>
      <c r="R236" t="s">
        <v>652</v>
      </c>
      <c r="S236" t="s">
        <v>652</v>
      </c>
      <c r="T236" t="s">
        <v>652</v>
      </c>
      <c r="U236" t="s">
        <v>652</v>
      </c>
      <c r="V236" t="s">
        <v>652</v>
      </c>
      <c r="W236" t="s">
        <v>652</v>
      </c>
      <c r="X236" t="s">
        <v>652</v>
      </c>
      <c r="Y236" t="s">
        <v>652</v>
      </c>
      <c r="Z236" t="s">
        <v>652</v>
      </c>
      <c r="AA236" t="s">
        <v>652</v>
      </c>
      <c r="AB236" t="s">
        <v>652</v>
      </c>
      <c r="AC236" t="s">
        <v>652</v>
      </c>
      <c r="AD236" t="s">
        <v>652</v>
      </c>
      <c r="AE236" t="s">
        <v>652</v>
      </c>
      <c r="AF236" t="s">
        <v>652</v>
      </c>
      <c r="AG236"/>
      <c r="AH236"/>
      <c r="AI236"/>
      <c r="AJ236"/>
      <c r="AK236"/>
      <c r="AL236"/>
      <c r="AM236"/>
      <c r="AN236"/>
      <c r="AO236"/>
      <c r="AP236"/>
      <c r="AQ236" s="241">
        <v>0</v>
      </c>
      <c r="AR236" s="241">
        <v>0</v>
      </c>
    </row>
    <row r="237" spans="1:44" ht="18" x14ac:dyDescent="0.2">
      <c r="A237" s="278">
        <v>118044</v>
      </c>
      <c r="B237" t="s">
        <v>428</v>
      </c>
      <c r="C237" t="s">
        <v>652</v>
      </c>
      <c r="D237" t="s">
        <v>652</v>
      </c>
      <c r="E237" t="s">
        <v>652</v>
      </c>
      <c r="F237" t="s">
        <v>652</v>
      </c>
      <c r="G237" t="s">
        <v>652</v>
      </c>
      <c r="H237" t="s">
        <v>652</v>
      </c>
      <c r="I237" t="s">
        <v>652</v>
      </c>
      <c r="J237" t="s">
        <v>652</v>
      </c>
      <c r="K237" t="s">
        <v>652</v>
      </c>
      <c r="L237" t="s">
        <v>652</v>
      </c>
      <c r="M237" t="s">
        <v>652</v>
      </c>
      <c r="N237" t="s">
        <v>652</v>
      </c>
      <c r="O237" t="s">
        <v>652</v>
      </c>
      <c r="P237" t="s">
        <v>652</v>
      </c>
      <c r="Q237" t="s">
        <v>652</v>
      </c>
      <c r="R237" t="s">
        <v>652</v>
      </c>
      <c r="S237" t="s">
        <v>652</v>
      </c>
      <c r="T237" t="s">
        <v>652</v>
      </c>
      <c r="U237" t="s">
        <v>652</v>
      </c>
      <c r="V237" t="s">
        <v>652</v>
      </c>
      <c r="W237" t="s">
        <v>652</v>
      </c>
      <c r="X237" t="s">
        <v>652</v>
      </c>
      <c r="Y237" t="s">
        <v>652</v>
      </c>
      <c r="Z237" t="s">
        <v>652</v>
      </c>
      <c r="AA237" t="s">
        <v>652</v>
      </c>
      <c r="AB237" t="s">
        <v>652</v>
      </c>
      <c r="AC237" t="s">
        <v>652</v>
      </c>
      <c r="AD237" t="s">
        <v>652</v>
      </c>
      <c r="AE237" t="s">
        <v>652</v>
      </c>
      <c r="AF237" t="s">
        <v>652</v>
      </c>
      <c r="AG237"/>
      <c r="AH237"/>
      <c r="AI237"/>
      <c r="AJ237"/>
      <c r="AK237"/>
      <c r="AL237"/>
      <c r="AM237"/>
      <c r="AN237"/>
      <c r="AO237"/>
      <c r="AP237"/>
      <c r="AQ237" s="241">
        <v>0</v>
      </c>
      <c r="AR237" s="241">
        <v>0</v>
      </c>
    </row>
    <row r="238" spans="1:44" ht="18" x14ac:dyDescent="0.2">
      <c r="A238" s="278">
        <v>118045</v>
      </c>
      <c r="B238" t="s">
        <v>428</v>
      </c>
      <c r="C238" t="s">
        <v>652</v>
      </c>
      <c r="D238" t="s">
        <v>652</v>
      </c>
      <c r="E238" t="s">
        <v>652</v>
      </c>
      <c r="F238" t="s">
        <v>652</v>
      </c>
      <c r="G238" t="s">
        <v>652</v>
      </c>
      <c r="H238" t="s">
        <v>652</v>
      </c>
      <c r="I238" t="s">
        <v>652</v>
      </c>
      <c r="J238" t="s">
        <v>652</v>
      </c>
      <c r="K238" t="s">
        <v>652</v>
      </c>
      <c r="L238" t="s">
        <v>652</v>
      </c>
      <c r="M238" t="s">
        <v>652</v>
      </c>
      <c r="N238" t="s">
        <v>652</v>
      </c>
      <c r="O238" t="s">
        <v>652</v>
      </c>
      <c r="P238" t="s">
        <v>652</v>
      </c>
      <c r="Q238" t="s">
        <v>652</v>
      </c>
      <c r="R238" t="s">
        <v>652</v>
      </c>
      <c r="S238" t="s">
        <v>652</v>
      </c>
      <c r="T238" t="s">
        <v>652</v>
      </c>
      <c r="U238" t="s">
        <v>652</v>
      </c>
      <c r="V238" t="s">
        <v>652</v>
      </c>
      <c r="W238" t="s">
        <v>652</v>
      </c>
      <c r="X238" t="s">
        <v>652</v>
      </c>
      <c r="Y238" t="s">
        <v>652</v>
      </c>
      <c r="Z238" t="s">
        <v>652</v>
      </c>
      <c r="AA238" t="s">
        <v>652</v>
      </c>
      <c r="AB238" t="s">
        <v>652</v>
      </c>
      <c r="AC238" t="s">
        <v>652</v>
      </c>
      <c r="AD238" t="s">
        <v>652</v>
      </c>
      <c r="AE238" t="s">
        <v>652</v>
      </c>
      <c r="AF238" t="s">
        <v>652</v>
      </c>
      <c r="AG238"/>
      <c r="AH238"/>
      <c r="AI238"/>
      <c r="AJ238"/>
      <c r="AK238"/>
      <c r="AL238"/>
      <c r="AM238"/>
      <c r="AN238"/>
      <c r="AO238"/>
      <c r="AP238"/>
      <c r="AQ238" s="241">
        <v>0</v>
      </c>
      <c r="AR238" s="241">
        <v>0</v>
      </c>
    </row>
    <row r="239" spans="1:44" ht="18" x14ac:dyDescent="0.2">
      <c r="A239" s="278">
        <v>118060</v>
      </c>
      <c r="B239" t="s">
        <v>428</v>
      </c>
      <c r="C239" t="s">
        <v>652</v>
      </c>
      <c r="D239" t="s">
        <v>652</v>
      </c>
      <c r="E239" t="s">
        <v>652</v>
      </c>
      <c r="F239" t="s">
        <v>652</v>
      </c>
      <c r="G239" t="s">
        <v>652</v>
      </c>
      <c r="H239" t="s">
        <v>652</v>
      </c>
      <c r="I239" t="s">
        <v>652</v>
      </c>
      <c r="J239" t="s">
        <v>652</v>
      </c>
      <c r="K239" t="s">
        <v>652</v>
      </c>
      <c r="L239" t="s">
        <v>652</v>
      </c>
      <c r="M239" t="s">
        <v>652</v>
      </c>
      <c r="N239" t="s">
        <v>652</v>
      </c>
      <c r="O239" t="s">
        <v>652</v>
      </c>
      <c r="P239" t="s">
        <v>652</v>
      </c>
      <c r="Q239" t="s">
        <v>652</v>
      </c>
      <c r="R239" t="s">
        <v>652</v>
      </c>
      <c r="S239" t="s">
        <v>652</v>
      </c>
      <c r="T239" t="s">
        <v>652</v>
      </c>
      <c r="U239" t="s">
        <v>652</v>
      </c>
      <c r="V239" t="s">
        <v>652</v>
      </c>
      <c r="W239" t="s">
        <v>652</v>
      </c>
      <c r="X239" t="s">
        <v>652</v>
      </c>
      <c r="Y239" t="s">
        <v>652</v>
      </c>
      <c r="Z239" t="s">
        <v>652</v>
      </c>
      <c r="AA239" t="s">
        <v>652</v>
      </c>
      <c r="AB239" t="s">
        <v>652</v>
      </c>
      <c r="AC239" t="s">
        <v>652</v>
      </c>
      <c r="AD239" t="s">
        <v>652</v>
      </c>
      <c r="AE239" t="s">
        <v>652</v>
      </c>
      <c r="AF239" t="s">
        <v>652</v>
      </c>
      <c r="AG239"/>
      <c r="AH239"/>
      <c r="AI239"/>
      <c r="AJ239"/>
      <c r="AK239"/>
      <c r="AL239"/>
      <c r="AM239"/>
      <c r="AN239"/>
      <c r="AO239"/>
      <c r="AP239"/>
      <c r="AQ239" s="241">
        <v>0</v>
      </c>
      <c r="AR239" s="241">
        <v>0</v>
      </c>
    </row>
    <row r="240" spans="1:44" ht="18" x14ac:dyDescent="0.2">
      <c r="A240" s="278">
        <v>118073</v>
      </c>
      <c r="B240" t="s">
        <v>428</v>
      </c>
      <c r="C240" t="s">
        <v>652</v>
      </c>
      <c r="D240" t="s">
        <v>652</v>
      </c>
      <c r="E240" t="s">
        <v>652</v>
      </c>
      <c r="F240" t="s">
        <v>652</v>
      </c>
      <c r="G240" t="s">
        <v>652</v>
      </c>
      <c r="H240" t="s">
        <v>652</v>
      </c>
      <c r="I240" t="s">
        <v>652</v>
      </c>
      <c r="J240" t="s">
        <v>652</v>
      </c>
      <c r="K240" t="s">
        <v>652</v>
      </c>
      <c r="L240" t="s">
        <v>652</v>
      </c>
      <c r="M240" t="s">
        <v>652</v>
      </c>
      <c r="N240" t="s">
        <v>652</v>
      </c>
      <c r="O240" t="s">
        <v>652</v>
      </c>
      <c r="P240" t="s">
        <v>652</v>
      </c>
      <c r="Q240" t="s">
        <v>652</v>
      </c>
      <c r="R240" t="s">
        <v>652</v>
      </c>
      <c r="S240" t="s">
        <v>652</v>
      </c>
      <c r="T240" t="s">
        <v>652</v>
      </c>
      <c r="U240" t="s">
        <v>652</v>
      </c>
      <c r="V240" t="s">
        <v>652</v>
      </c>
      <c r="W240" t="s">
        <v>652</v>
      </c>
      <c r="X240" t="s">
        <v>652</v>
      </c>
      <c r="Y240" t="s">
        <v>652</v>
      </c>
      <c r="Z240" t="s">
        <v>652</v>
      </c>
      <c r="AA240" t="s">
        <v>652</v>
      </c>
      <c r="AB240" t="s">
        <v>652</v>
      </c>
      <c r="AC240" t="s">
        <v>652</v>
      </c>
      <c r="AD240" t="s">
        <v>652</v>
      </c>
      <c r="AE240" t="s">
        <v>652</v>
      </c>
      <c r="AF240" t="s">
        <v>652</v>
      </c>
      <c r="AG240"/>
      <c r="AH240"/>
      <c r="AI240"/>
      <c r="AJ240"/>
      <c r="AK240"/>
      <c r="AL240"/>
      <c r="AM240"/>
      <c r="AN240"/>
      <c r="AO240"/>
      <c r="AP240"/>
      <c r="AQ240" s="241">
        <v>0</v>
      </c>
      <c r="AR240" s="241">
        <v>0</v>
      </c>
    </row>
    <row r="241" spans="1:44" ht="18" x14ac:dyDescent="0.2">
      <c r="A241" s="278">
        <v>118134</v>
      </c>
      <c r="B241" t="s">
        <v>428</v>
      </c>
      <c r="C241" t="s">
        <v>652</v>
      </c>
      <c r="D241" t="s">
        <v>652</v>
      </c>
      <c r="E241" t="s">
        <v>652</v>
      </c>
      <c r="F241" t="s">
        <v>652</v>
      </c>
      <c r="G241" t="s">
        <v>652</v>
      </c>
      <c r="H241" t="s">
        <v>652</v>
      </c>
      <c r="I241" t="s">
        <v>652</v>
      </c>
      <c r="J241" t="s">
        <v>652</v>
      </c>
      <c r="K241" t="s">
        <v>652</v>
      </c>
      <c r="L241" t="s">
        <v>652</v>
      </c>
      <c r="M241" t="s">
        <v>652</v>
      </c>
      <c r="N241" t="s">
        <v>652</v>
      </c>
      <c r="O241" t="s">
        <v>652</v>
      </c>
      <c r="P241" t="s">
        <v>652</v>
      </c>
      <c r="Q241" t="s">
        <v>652</v>
      </c>
      <c r="R241" t="s">
        <v>652</v>
      </c>
      <c r="S241" t="s">
        <v>652</v>
      </c>
      <c r="T241" t="s">
        <v>652</v>
      </c>
      <c r="U241" t="s">
        <v>652</v>
      </c>
      <c r="V241" t="s">
        <v>652</v>
      </c>
      <c r="W241" t="s">
        <v>652</v>
      </c>
      <c r="X241" t="s">
        <v>652</v>
      </c>
      <c r="Y241" t="s">
        <v>652</v>
      </c>
      <c r="Z241" t="s">
        <v>652</v>
      </c>
      <c r="AA241" t="s">
        <v>652</v>
      </c>
      <c r="AB241" t="s">
        <v>652</v>
      </c>
      <c r="AC241" t="s">
        <v>652</v>
      </c>
      <c r="AD241" t="s">
        <v>652</v>
      </c>
      <c r="AE241" t="s">
        <v>652</v>
      </c>
      <c r="AF241" t="s">
        <v>652</v>
      </c>
      <c r="AG241"/>
      <c r="AH241"/>
      <c r="AI241"/>
      <c r="AJ241"/>
      <c r="AK241"/>
      <c r="AL241"/>
      <c r="AM241"/>
      <c r="AN241"/>
      <c r="AO241"/>
      <c r="AP241"/>
      <c r="AQ241" s="241">
        <v>0</v>
      </c>
      <c r="AR241" s="241">
        <v>0</v>
      </c>
    </row>
    <row r="242" spans="1:44" ht="18" x14ac:dyDescent="0.2">
      <c r="A242" s="278">
        <v>118207</v>
      </c>
      <c r="B242" t="s">
        <v>428</v>
      </c>
      <c r="C242" t="s">
        <v>652</v>
      </c>
      <c r="D242" t="s">
        <v>652</v>
      </c>
      <c r="E242" t="s">
        <v>652</v>
      </c>
      <c r="F242" t="s">
        <v>652</v>
      </c>
      <c r="G242" t="s">
        <v>652</v>
      </c>
      <c r="H242" t="s">
        <v>652</v>
      </c>
      <c r="I242" t="s">
        <v>652</v>
      </c>
      <c r="J242" t="s">
        <v>652</v>
      </c>
      <c r="K242" t="s">
        <v>652</v>
      </c>
      <c r="L242" t="s">
        <v>652</v>
      </c>
      <c r="M242" t="s">
        <v>652</v>
      </c>
      <c r="N242" t="s">
        <v>652</v>
      </c>
      <c r="O242" t="s">
        <v>652</v>
      </c>
      <c r="P242" t="s">
        <v>652</v>
      </c>
      <c r="Q242" t="s">
        <v>652</v>
      </c>
      <c r="R242" t="s">
        <v>652</v>
      </c>
      <c r="S242" t="s">
        <v>652</v>
      </c>
      <c r="T242" t="s">
        <v>652</v>
      </c>
      <c r="U242" t="s">
        <v>652</v>
      </c>
      <c r="V242" t="s">
        <v>652</v>
      </c>
      <c r="W242" t="s">
        <v>652</v>
      </c>
      <c r="X242" t="s">
        <v>652</v>
      </c>
      <c r="Y242" t="s">
        <v>652</v>
      </c>
      <c r="Z242" t="s">
        <v>652</v>
      </c>
      <c r="AA242" t="s">
        <v>652</v>
      </c>
      <c r="AB242" t="s">
        <v>652</v>
      </c>
      <c r="AC242" t="s">
        <v>652</v>
      </c>
      <c r="AD242" t="s">
        <v>652</v>
      </c>
      <c r="AE242" t="s">
        <v>652</v>
      </c>
      <c r="AF242" t="s">
        <v>652</v>
      </c>
      <c r="AG242"/>
      <c r="AH242"/>
      <c r="AI242"/>
      <c r="AJ242"/>
      <c r="AK242"/>
      <c r="AL242"/>
      <c r="AM242"/>
      <c r="AN242"/>
      <c r="AO242"/>
      <c r="AP242"/>
      <c r="AQ242" s="241">
        <v>0</v>
      </c>
      <c r="AR242" s="241">
        <v>0</v>
      </c>
    </row>
    <row r="243" spans="1:44" ht="18" x14ac:dyDescent="0.2">
      <c r="A243" s="278">
        <v>118208</v>
      </c>
      <c r="B243" t="s">
        <v>428</v>
      </c>
      <c r="C243" t="s">
        <v>652</v>
      </c>
      <c r="D243" t="s">
        <v>652</v>
      </c>
      <c r="E243" t="s">
        <v>652</v>
      </c>
      <c r="F243" t="s">
        <v>652</v>
      </c>
      <c r="G243" t="s">
        <v>652</v>
      </c>
      <c r="H243" t="s">
        <v>652</v>
      </c>
      <c r="I243" t="s">
        <v>652</v>
      </c>
      <c r="J243" t="s">
        <v>652</v>
      </c>
      <c r="K243" t="s">
        <v>652</v>
      </c>
      <c r="L243" t="s">
        <v>652</v>
      </c>
      <c r="M243" t="s">
        <v>652</v>
      </c>
      <c r="N243" t="s">
        <v>652</v>
      </c>
      <c r="O243" t="s">
        <v>652</v>
      </c>
      <c r="P243" t="s">
        <v>652</v>
      </c>
      <c r="Q243" t="s">
        <v>652</v>
      </c>
      <c r="R243" t="s">
        <v>652</v>
      </c>
      <c r="S243" t="s">
        <v>652</v>
      </c>
      <c r="T243" t="s">
        <v>652</v>
      </c>
      <c r="U243" t="s">
        <v>652</v>
      </c>
      <c r="V243" t="s">
        <v>652</v>
      </c>
      <c r="W243" t="s">
        <v>652</v>
      </c>
      <c r="X243" t="s">
        <v>652</v>
      </c>
      <c r="Y243" t="s">
        <v>652</v>
      </c>
      <c r="Z243" t="s">
        <v>652</v>
      </c>
      <c r="AA243" t="s">
        <v>652</v>
      </c>
      <c r="AB243" t="s">
        <v>652</v>
      </c>
      <c r="AC243" t="s">
        <v>652</v>
      </c>
      <c r="AD243" t="s">
        <v>652</v>
      </c>
      <c r="AE243" t="s">
        <v>652</v>
      </c>
      <c r="AF243" t="s">
        <v>652</v>
      </c>
      <c r="AG243"/>
      <c r="AH243"/>
      <c r="AI243"/>
      <c r="AJ243"/>
      <c r="AK243"/>
      <c r="AL243"/>
      <c r="AM243"/>
      <c r="AN243"/>
      <c r="AO243"/>
      <c r="AP243"/>
      <c r="AQ243" s="241">
        <v>0</v>
      </c>
      <c r="AR243" s="241">
        <v>0</v>
      </c>
    </row>
    <row r="244" spans="1:44" x14ac:dyDescent="0.2">
      <c r="A244">
        <v>118239</v>
      </c>
      <c r="B244" t="s">
        <v>428</v>
      </c>
      <c r="C244"/>
      <c r="D244"/>
      <c r="E244"/>
      <c r="F244"/>
      <c r="G244"/>
      <c r="H244"/>
      <c r="I244" t="s">
        <v>188</v>
      </c>
      <c r="J244" t="s">
        <v>188</v>
      </c>
      <c r="K244" t="s">
        <v>188</v>
      </c>
      <c r="L244"/>
      <c r="M244" t="s">
        <v>190</v>
      </c>
      <c r="N244" t="s">
        <v>188</v>
      </c>
      <c r="O244" t="s">
        <v>188</v>
      </c>
      <c r="P244" t="s">
        <v>188</v>
      </c>
      <c r="Q244" t="s">
        <v>188</v>
      </c>
      <c r="R244" t="s">
        <v>190</v>
      </c>
      <c r="S244" t="s">
        <v>188</v>
      </c>
      <c r="T244" t="s">
        <v>188</v>
      </c>
      <c r="U244" t="s">
        <v>188</v>
      </c>
      <c r="V244" t="s">
        <v>188</v>
      </c>
      <c r="W244" t="s">
        <v>188</v>
      </c>
      <c r="X244" t="s">
        <v>188</v>
      </c>
      <c r="Y244" t="s">
        <v>190</v>
      </c>
      <c r="Z244" t="s">
        <v>188</v>
      </c>
      <c r="AA244" t="s">
        <v>188</v>
      </c>
      <c r="AB244" t="s">
        <v>190</v>
      </c>
      <c r="AC244" t="s">
        <v>190</v>
      </c>
      <c r="AD244" t="s">
        <v>190</v>
      </c>
      <c r="AE244" t="s">
        <v>190</v>
      </c>
      <c r="AF244" t="s">
        <v>190</v>
      </c>
      <c r="AG244"/>
      <c r="AH244"/>
      <c r="AI244"/>
      <c r="AJ244"/>
      <c r="AK244"/>
      <c r="AL244"/>
      <c r="AM244"/>
      <c r="AN244"/>
      <c r="AO244"/>
      <c r="AP244"/>
      <c r="AQ244" s="241">
        <v>0</v>
      </c>
      <c r="AR244" s="241">
        <v>0</v>
      </c>
    </row>
    <row r="245" spans="1:44" ht="18" x14ac:dyDescent="0.2">
      <c r="A245" s="278">
        <v>118284</v>
      </c>
      <c r="B245" t="s">
        <v>428</v>
      </c>
      <c r="C245" t="s">
        <v>652</v>
      </c>
      <c r="D245" t="s">
        <v>652</v>
      </c>
      <c r="E245" t="s">
        <v>652</v>
      </c>
      <c r="F245" t="s">
        <v>652</v>
      </c>
      <c r="G245" t="s">
        <v>652</v>
      </c>
      <c r="H245" t="s">
        <v>652</v>
      </c>
      <c r="I245" t="s">
        <v>652</v>
      </c>
      <c r="J245" t="s">
        <v>652</v>
      </c>
      <c r="K245" t="s">
        <v>652</v>
      </c>
      <c r="L245" t="s">
        <v>652</v>
      </c>
      <c r="M245" t="s">
        <v>652</v>
      </c>
      <c r="N245" t="s">
        <v>652</v>
      </c>
      <c r="O245" t="s">
        <v>652</v>
      </c>
      <c r="P245" t="s">
        <v>652</v>
      </c>
      <c r="Q245" t="s">
        <v>652</v>
      </c>
      <c r="R245" t="s">
        <v>652</v>
      </c>
      <c r="S245" t="s">
        <v>652</v>
      </c>
      <c r="T245" t="s">
        <v>652</v>
      </c>
      <c r="U245" t="s">
        <v>652</v>
      </c>
      <c r="V245" t="s">
        <v>652</v>
      </c>
      <c r="W245" t="s">
        <v>652</v>
      </c>
      <c r="X245" t="s">
        <v>652</v>
      </c>
      <c r="Y245" t="s">
        <v>652</v>
      </c>
      <c r="Z245" t="s">
        <v>652</v>
      </c>
      <c r="AA245" t="s">
        <v>652</v>
      </c>
      <c r="AB245" t="s">
        <v>652</v>
      </c>
      <c r="AC245" t="s">
        <v>652</v>
      </c>
      <c r="AD245" t="s">
        <v>652</v>
      </c>
      <c r="AE245" t="s">
        <v>652</v>
      </c>
      <c r="AF245" t="s">
        <v>652</v>
      </c>
      <c r="AG245"/>
      <c r="AH245"/>
      <c r="AI245"/>
      <c r="AJ245"/>
      <c r="AK245"/>
      <c r="AL245"/>
      <c r="AM245"/>
      <c r="AN245"/>
      <c r="AO245"/>
      <c r="AP245"/>
      <c r="AQ245" s="241">
        <v>0</v>
      </c>
      <c r="AR245" s="241">
        <v>0</v>
      </c>
    </row>
    <row r="246" spans="1:44" ht="21.75" x14ac:dyDescent="0.25">
      <c r="A246" s="265">
        <v>118374</v>
      </c>
      <c r="B246" t="s">
        <v>428</v>
      </c>
      <c r="C246" s="247" t="s">
        <v>652</v>
      </c>
      <c r="D246" s="247" t="s">
        <v>652</v>
      </c>
      <c r="E246" s="247" t="s">
        <v>652</v>
      </c>
      <c r="F246" s="247" t="s">
        <v>652</v>
      </c>
      <c r="G246" s="247" t="s">
        <v>652</v>
      </c>
      <c r="H246" s="247" t="s">
        <v>652</v>
      </c>
      <c r="I246" s="247" t="s">
        <v>652</v>
      </c>
      <c r="J246" s="247" t="s">
        <v>652</v>
      </c>
      <c r="K246" s="247" t="s">
        <v>652</v>
      </c>
      <c r="L246" s="247" t="s">
        <v>652</v>
      </c>
      <c r="M246" s="247" t="s">
        <v>652</v>
      </c>
      <c r="N246" s="247" t="s">
        <v>652</v>
      </c>
      <c r="O246" s="247" t="s">
        <v>652</v>
      </c>
      <c r="P246" s="247" t="s">
        <v>652</v>
      </c>
      <c r="Q246" s="247" t="s">
        <v>652</v>
      </c>
      <c r="R246" s="247" t="s">
        <v>652</v>
      </c>
      <c r="S246" s="247" t="s">
        <v>652</v>
      </c>
      <c r="T246" s="247" t="s">
        <v>652</v>
      </c>
      <c r="U246" s="247" t="s">
        <v>652</v>
      </c>
      <c r="V246" s="247" t="s">
        <v>652</v>
      </c>
      <c r="W246" s="247" t="s">
        <v>652</v>
      </c>
      <c r="X246" s="247" t="s">
        <v>652</v>
      </c>
      <c r="Y246" s="247" t="s">
        <v>652</v>
      </c>
      <c r="Z246" s="247" t="s">
        <v>652</v>
      </c>
      <c r="AA246" s="247" t="s">
        <v>652</v>
      </c>
      <c r="AB246" s="247" t="s">
        <v>652</v>
      </c>
      <c r="AC246" s="247" t="s">
        <v>652</v>
      </c>
      <c r="AD246" s="247" t="s">
        <v>652</v>
      </c>
      <c r="AE246" s="247" t="s">
        <v>652</v>
      </c>
      <c r="AF246" s="247" t="s">
        <v>652</v>
      </c>
      <c r="AN246" s="251"/>
      <c r="AO246" s="253"/>
      <c r="AP246" s="250"/>
      <c r="AQ246" s="241" t="s">
        <v>1716</v>
      </c>
      <c r="AR246" s="241">
        <v>0</v>
      </c>
    </row>
    <row r="247" spans="1:44" ht="18" x14ac:dyDescent="0.2">
      <c r="A247" s="278">
        <v>118402</v>
      </c>
      <c r="B247" t="s">
        <v>428</v>
      </c>
      <c r="C247" t="s">
        <v>652</v>
      </c>
      <c r="D247" t="s">
        <v>652</v>
      </c>
      <c r="E247" t="s">
        <v>652</v>
      </c>
      <c r="F247" t="s">
        <v>652</v>
      </c>
      <c r="G247" t="s">
        <v>652</v>
      </c>
      <c r="H247" t="s">
        <v>652</v>
      </c>
      <c r="I247" t="s">
        <v>652</v>
      </c>
      <c r="J247" t="s">
        <v>652</v>
      </c>
      <c r="K247" t="s">
        <v>652</v>
      </c>
      <c r="L247" t="s">
        <v>652</v>
      </c>
      <c r="M247" t="s">
        <v>652</v>
      </c>
      <c r="N247" t="s">
        <v>652</v>
      </c>
      <c r="O247" t="s">
        <v>652</v>
      </c>
      <c r="P247" t="s">
        <v>652</v>
      </c>
      <c r="Q247" t="s">
        <v>652</v>
      </c>
      <c r="R247" t="s">
        <v>652</v>
      </c>
      <c r="S247" t="s">
        <v>652</v>
      </c>
      <c r="T247" t="s">
        <v>652</v>
      </c>
      <c r="U247" t="s">
        <v>652</v>
      </c>
      <c r="V247" t="s">
        <v>652</v>
      </c>
      <c r="W247" t="s">
        <v>652</v>
      </c>
      <c r="X247" t="s">
        <v>652</v>
      </c>
      <c r="Y247" t="s">
        <v>652</v>
      </c>
      <c r="Z247" t="s">
        <v>652</v>
      </c>
      <c r="AA247" t="s">
        <v>652</v>
      </c>
      <c r="AB247" t="s">
        <v>652</v>
      </c>
      <c r="AC247" t="s">
        <v>652</v>
      </c>
      <c r="AD247" t="s">
        <v>652</v>
      </c>
      <c r="AE247" t="s">
        <v>652</v>
      </c>
      <c r="AF247" t="s">
        <v>652</v>
      </c>
      <c r="AG247"/>
      <c r="AH247"/>
      <c r="AI247"/>
      <c r="AJ247"/>
      <c r="AK247"/>
      <c r="AL247"/>
      <c r="AM247"/>
      <c r="AN247"/>
      <c r="AO247"/>
      <c r="AP247"/>
      <c r="AQ247" s="241">
        <v>0</v>
      </c>
      <c r="AR247" s="241">
        <v>0</v>
      </c>
    </row>
    <row r="248" spans="1:44" ht="18" x14ac:dyDescent="0.2">
      <c r="A248" s="278">
        <v>118486</v>
      </c>
      <c r="B248" t="s">
        <v>428</v>
      </c>
      <c r="C248" t="s">
        <v>652</v>
      </c>
      <c r="D248" t="s">
        <v>652</v>
      </c>
      <c r="E248" t="s">
        <v>652</v>
      </c>
      <c r="F248" t="s">
        <v>652</v>
      </c>
      <c r="G248" t="s">
        <v>652</v>
      </c>
      <c r="H248" t="s">
        <v>652</v>
      </c>
      <c r="I248" t="s">
        <v>652</v>
      </c>
      <c r="J248" t="s">
        <v>652</v>
      </c>
      <c r="K248" t="s">
        <v>652</v>
      </c>
      <c r="L248" t="s">
        <v>652</v>
      </c>
      <c r="M248" t="s">
        <v>652</v>
      </c>
      <c r="N248" t="s">
        <v>652</v>
      </c>
      <c r="O248" t="s">
        <v>652</v>
      </c>
      <c r="P248" t="s">
        <v>652</v>
      </c>
      <c r="Q248" t="s">
        <v>652</v>
      </c>
      <c r="R248" t="s">
        <v>652</v>
      </c>
      <c r="S248" t="s">
        <v>652</v>
      </c>
      <c r="T248" t="s">
        <v>652</v>
      </c>
      <c r="U248" t="s">
        <v>652</v>
      </c>
      <c r="V248" t="s">
        <v>652</v>
      </c>
      <c r="W248" t="s">
        <v>652</v>
      </c>
      <c r="X248" t="s">
        <v>652</v>
      </c>
      <c r="Y248" t="s">
        <v>652</v>
      </c>
      <c r="Z248" t="s">
        <v>652</v>
      </c>
      <c r="AA248" t="s">
        <v>652</v>
      </c>
      <c r="AB248" t="s">
        <v>652</v>
      </c>
      <c r="AC248" t="s">
        <v>652</v>
      </c>
      <c r="AD248" t="s">
        <v>652</v>
      </c>
      <c r="AE248" t="s">
        <v>652</v>
      </c>
      <c r="AF248" t="s">
        <v>652</v>
      </c>
      <c r="AG248"/>
      <c r="AH248"/>
      <c r="AI248"/>
      <c r="AJ248"/>
      <c r="AK248"/>
      <c r="AL248"/>
      <c r="AM248"/>
      <c r="AN248"/>
      <c r="AO248"/>
      <c r="AP248"/>
      <c r="AQ248" s="241">
        <v>0</v>
      </c>
      <c r="AR248" s="241">
        <v>0</v>
      </c>
    </row>
    <row r="249" spans="1:44" ht="18" x14ac:dyDescent="0.2">
      <c r="A249" s="278">
        <v>118532</v>
      </c>
      <c r="B249" t="s">
        <v>428</v>
      </c>
      <c r="C249" t="s">
        <v>652</v>
      </c>
      <c r="D249" t="s">
        <v>652</v>
      </c>
      <c r="E249" t="s">
        <v>652</v>
      </c>
      <c r="F249" t="s">
        <v>652</v>
      </c>
      <c r="G249" t="s">
        <v>652</v>
      </c>
      <c r="H249" t="s">
        <v>652</v>
      </c>
      <c r="I249" t="s">
        <v>652</v>
      </c>
      <c r="J249" t="s">
        <v>652</v>
      </c>
      <c r="K249" t="s">
        <v>652</v>
      </c>
      <c r="L249" t="s">
        <v>652</v>
      </c>
      <c r="M249" t="s">
        <v>652</v>
      </c>
      <c r="N249" t="s">
        <v>652</v>
      </c>
      <c r="O249" t="s">
        <v>652</v>
      </c>
      <c r="P249" t="s">
        <v>652</v>
      </c>
      <c r="Q249" t="s">
        <v>652</v>
      </c>
      <c r="R249" t="s">
        <v>652</v>
      </c>
      <c r="S249" t="s">
        <v>652</v>
      </c>
      <c r="T249" t="s">
        <v>652</v>
      </c>
      <c r="U249" t="s">
        <v>652</v>
      </c>
      <c r="V249" t="s">
        <v>652</v>
      </c>
      <c r="W249" t="s">
        <v>652</v>
      </c>
      <c r="X249" t="s">
        <v>652</v>
      </c>
      <c r="Y249" t="s">
        <v>652</v>
      </c>
      <c r="Z249" t="s">
        <v>652</v>
      </c>
      <c r="AA249" t="s">
        <v>652</v>
      </c>
      <c r="AB249" t="s">
        <v>652</v>
      </c>
      <c r="AC249" t="s">
        <v>652</v>
      </c>
      <c r="AD249" t="s">
        <v>652</v>
      </c>
      <c r="AE249" t="s">
        <v>652</v>
      </c>
      <c r="AF249" t="s">
        <v>652</v>
      </c>
      <c r="AG249"/>
      <c r="AH249"/>
      <c r="AI249"/>
      <c r="AJ249"/>
      <c r="AK249"/>
      <c r="AL249"/>
      <c r="AM249"/>
      <c r="AN249"/>
      <c r="AO249"/>
      <c r="AP249"/>
      <c r="AQ249" s="241">
        <v>0</v>
      </c>
      <c r="AR249" s="241">
        <v>0</v>
      </c>
    </row>
    <row r="250" spans="1:44" ht="18" x14ac:dyDescent="0.2">
      <c r="A250" s="278">
        <v>118628</v>
      </c>
      <c r="B250" t="s">
        <v>428</v>
      </c>
      <c r="C250" t="s">
        <v>652</v>
      </c>
      <c r="D250" t="s">
        <v>652</v>
      </c>
      <c r="E250" t="s">
        <v>652</v>
      </c>
      <c r="F250" t="s">
        <v>652</v>
      </c>
      <c r="G250" t="s">
        <v>652</v>
      </c>
      <c r="H250" t="s">
        <v>652</v>
      </c>
      <c r="I250" t="s">
        <v>652</v>
      </c>
      <c r="J250" t="s">
        <v>652</v>
      </c>
      <c r="K250" t="s">
        <v>652</v>
      </c>
      <c r="L250" t="s">
        <v>652</v>
      </c>
      <c r="M250" t="s">
        <v>652</v>
      </c>
      <c r="N250" t="s">
        <v>652</v>
      </c>
      <c r="O250" t="s">
        <v>652</v>
      </c>
      <c r="P250" t="s">
        <v>652</v>
      </c>
      <c r="Q250" t="s">
        <v>652</v>
      </c>
      <c r="R250" t="s">
        <v>652</v>
      </c>
      <c r="S250" t="s">
        <v>652</v>
      </c>
      <c r="T250" t="s">
        <v>652</v>
      </c>
      <c r="U250" t="s">
        <v>652</v>
      </c>
      <c r="V250" t="s">
        <v>652</v>
      </c>
      <c r="W250" t="s">
        <v>652</v>
      </c>
      <c r="X250" t="s">
        <v>652</v>
      </c>
      <c r="Y250" t="s">
        <v>652</v>
      </c>
      <c r="Z250" t="s">
        <v>652</v>
      </c>
      <c r="AA250" t="s">
        <v>652</v>
      </c>
      <c r="AB250" t="s">
        <v>652</v>
      </c>
      <c r="AC250" t="s">
        <v>652</v>
      </c>
      <c r="AD250" t="s">
        <v>652</v>
      </c>
      <c r="AE250" t="s">
        <v>652</v>
      </c>
      <c r="AF250" t="s">
        <v>652</v>
      </c>
      <c r="AG250"/>
      <c r="AH250"/>
      <c r="AI250"/>
      <c r="AJ250"/>
      <c r="AK250"/>
      <c r="AL250"/>
      <c r="AM250"/>
      <c r="AN250"/>
      <c r="AO250"/>
      <c r="AP250"/>
      <c r="AQ250" s="241">
        <v>0</v>
      </c>
      <c r="AR250" s="241">
        <v>0</v>
      </c>
    </row>
    <row r="251" spans="1:44" ht="21.75" x14ac:dyDescent="0.5">
      <c r="A251" s="254">
        <v>118641</v>
      </c>
      <c r="B251" t="s">
        <v>428</v>
      </c>
      <c r="C251" s="241" t="s">
        <v>652</v>
      </c>
      <c r="D251" s="241" t="s">
        <v>652</v>
      </c>
      <c r="E251" s="241" t="s">
        <v>652</v>
      </c>
      <c r="F251" s="241" t="s">
        <v>652</v>
      </c>
      <c r="G251" s="241" t="s">
        <v>652</v>
      </c>
      <c r="H251" s="241" t="s">
        <v>652</v>
      </c>
      <c r="I251" s="241" t="s">
        <v>652</v>
      </c>
      <c r="J251" s="241" t="s">
        <v>652</v>
      </c>
      <c r="K251" s="241" t="s">
        <v>652</v>
      </c>
      <c r="L251" s="241" t="s">
        <v>652</v>
      </c>
      <c r="M251" s="241" t="s">
        <v>652</v>
      </c>
      <c r="N251" s="241" t="s">
        <v>652</v>
      </c>
      <c r="O251" s="241" t="s">
        <v>652</v>
      </c>
      <c r="P251" s="241" t="s">
        <v>652</v>
      </c>
      <c r="Q251" s="241" t="s">
        <v>652</v>
      </c>
      <c r="R251" s="241" t="s">
        <v>652</v>
      </c>
      <c r="S251" s="241" t="s">
        <v>652</v>
      </c>
      <c r="T251" s="241" t="s">
        <v>652</v>
      </c>
      <c r="U251" s="241" t="s">
        <v>652</v>
      </c>
      <c r="V251" s="241" t="s">
        <v>652</v>
      </c>
      <c r="W251" s="241" t="s">
        <v>652</v>
      </c>
      <c r="X251" s="241" t="s">
        <v>652</v>
      </c>
      <c r="Y251" s="241" t="s">
        <v>652</v>
      </c>
      <c r="Z251" s="241" t="s">
        <v>652</v>
      </c>
      <c r="AA251" s="241" t="s">
        <v>652</v>
      </c>
      <c r="AB251" s="241" t="s">
        <v>652</v>
      </c>
      <c r="AC251" s="241" t="s">
        <v>652</v>
      </c>
      <c r="AD251" s="241" t="s">
        <v>652</v>
      </c>
      <c r="AE251" s="241" t="s">
        <v>652</v>
      </c>
      <c r="AF251" s="241" t="s">
        <v>652</v>
      </c>
      <c r="AQ251" s="241" t="s">
        <v>1715</v>
      </c>
      <c r="AR251" s="241">
        <v>0</v>
      </c>
    </row>
    <row r="252" spans="1:44" x14ac:dyDescent="0.2">
      <c r="A252">
        <v>118643</v>
      </c>
      <c r="B252" t="s">
        <v>428</v>
      </c>
      <c r="C252" t="s">
        <v>652</v>
      </c>
      <c r="D252" t="s">
        <v>652</v>
      </c>
      <c r="E252" t="s">
        <v>652</v>
      </c>
      <c r="F252" t="s">
        <v>652</v>
      </c>
      <c r="G252" t="s">
        <v>652</v>
      </c>
      <c r="H252" t="s">
        <v>652</v>
      </c>
      <c r="I252" t="s">
        <v>652</v>
      </c>
      <c r="J252" t="s">
        <v>652</v>
      </c>
      <c r="K252" t="s">
        <v>652</v>
      </c>
      <c r="L252" t="s">
        <v>652</v>
      </c>
      <c r="M252" t="s">
        <v>652</v>
      </c>
      <c r="N252" t="s">
        <v>652</v>
      </c>
      <c r="O252" t="s">
        <v>652</v>
      </c>
      <c r="P252" t="s">
        <v>652</v>
      </c>
      <c r="Q252" t="s">
        <v>652</v>
      </c>
      <c r="R252" t="s">
        <v>652</v>
      </c>
      <c r="S252" t="s">
        <v>652</v>
      </c>
      <c r="T252" t="s">
        <v>652</v>
      </c>
      <c r="U252" t="s">
        <v>652</v>
      </c>
      <c r="V252" t="s">
        <v>652</v>
      </c>
      <c r="W252" t="s">
        <v>652</v>
      </c>
      <c r="X252" t="s">
        <v>652</v>
      </c>
      <c r="Y252" t="s">
        <v>652</v>
      </c>
      <c r="Z252" t="s">
        <v>652</v>
      </c>
      <c r="AA252" t="s">
        <v>652</v>
      </c>
      <c r="AB252" t="s">
        <v>652</v>
      </c>
      <c r="AC252" t="s">
        <v>652</v>
      </c>
      <c r="AD252" t="s">
        <v>652</v>
      </c>
      <c r="AE252" t="s">
        <v>652</v>
      </c>
      <c r="AF252" t="s">
        <v>652</v>
      </c>
      <c r="AG252"/>
      <c r="AH252"/>
      <c r="AI252"/>
      <c r="AJ252"/>
      <c r="AK252"/>
      <c r="AL252"/>
      <c r="AM252"/>
      <c r="AN252"/>
      <c r="AO252"/>
      <c r="AP252"/>
      <c r="AQ252" s="241" t="s">
        <v>1715</v>
      </c>
      <c r="AR252" s="241">
        <v>0</v>
      </c>
    </row>
    <row r="253" spans="1:44" ht="18" x14ac:dyDescent="0.2">
      <c r="A253" s="278">
        <v>118673</v>
      </c>
      <c r="B253" t="s">
        <v>428</v>
      </c>
      <c r="C253" t="s">
        <v>652</v>
      </c>
      <c r="D253" t="s">
        <v>652</v>
      </c>
      <c r="E253" t="s">
        <v>652</v>
      </c>
      <c r="F253" t="s">
        <v>652</v>
      </c>
      <c r="G253" t="s">
        <v>652</v>
      </c>
      <c r="H253" t="s">
        <v>652</v>
      </c>
      <c r="I253" t="s">
        <v>652</v>
      </c>
      <c r="J253" t="s">
        <v>652</v>
      </c>
      <c r="K253" t="s">
        <v>652</v>
      </c>
      <c r="L253" t="s">
        <v>652</v>
      </c>
      <c r="M253" t="s">
        <v>652</v>
      </c>
      <c r="N253" t="s">
        <v>652</v>
      </c>
      <c r="O253" t="s">
        <v>652</v>
      </c>
      <c r="P253" t="s">
        <v>652</v>
      </c>
      <c r="Q253" t="s">
        <v>652</v>
      </c>
      <c r="R253" t="s">
        <v>652</v>
      </c>
      <c r="S253" t="s">
        <v>652</v>
      </c>
      <c r="T253" t="s">
        <v>652</v>
      </c>
      <c r="U253" t="s">
        <v>652</v>
      </c>
      <c r="V253" t="s">
        <v>652</v>
      </c>
      <c r="W253" t="s">
        <v>652</v>
      </c>
      <c r="X253" t="s">
        <v>652</v>
      </c>
      <c r="Y253" t="s">
        <v>652</v>
      </c>
      <c r="Z253" t="s">
        <v>652</v>
      </c>
      <c r="AA253" t="s">
        <v>652</v>
      </c>
      <c r="AB253" t="s">
        <v>652</v>
      </c>
      <c r="AC253" t="s">
        <v>652</v>
      </c>
      <c r="AD253" t="s">
        <v>652</v>
      </c>
      <c r="AE253" t="s">
        <v>652</v>
      </c>
      <c r="AF253" t="s">
        <v>652</v>
      </c>
      <c r="AG253"/>
      <c r="AH253"/>
      <c r="AI253"/>
      <c r="AJ253"/>
      <c r="AK253"/>
      <c r="AL253"/>
      <c r="AM253"/>
      <c r="AN253"/>
      <c r="AO253"/>
      <c r="AP253"/>
      <c r="AQ253" s="241">
        <v>0</v>
      </c>
      <c r="AR253" s="241">
        <v>0</v>
      </c>
    </row>
    <row r="254" spans="1:44" ht="18" x14ac:dyDescent="0.2">
      <c r="A254" s="278">
        <v>118681</v>
      </c>
      <c r="B254" t="s">
        <v>428</v>
      </c>
      <c r="C254" t="s">
        <v>652</v>
      </c>
      <c r="D254" t="s">
        <v>652</v>
      </c>
      <c r="E254" t="s">
        <v>652</v>
      </c>
      <c r="F254" t="s">
        <v>652</v>
      </c>
      <c r="G254" t="s">
        <v>652</v>
      </c>
      <c r="H254" t="s">
        <v>652</v>
      </c>
      <c r="I254" t="s">
        <v>652</v>
      </c>
      <c r="J254" t="s">
        <v>652</v>
      </c>
      <c r="K254" t="s">
        <v>652</v>
      </c>
      <c r="L254" t="s">
        <v>652</v>
      </c>
      <c r="M254" t="s">
        <v>652</v>
      </c>
      <c r="N254" t="s">
        <v>652</v>
      </c>
      <c r="O254" t="s">
        <v>652</v>
      </c>
      <c r="P254" t="s">
        <v>652</v>
      </c>
      <c r="Q254" t="s">
        <v>652</v>
      </c>
      <c r="R254" t="s">
        <v>652</v>
      </c>
      <c r="S254" t="s">
        <v>652</v>
      </c>
      <c r="T254" t="s">
        <v>652</v>
      </c>
      <c r="U254" t="s">
        <v>652</v>
      </c>
      <c r="V254" t="s">
        <v>652</v>
      </c>
      <c r="W254" t="s">
        <v>652</v>
      </c>
      <c r="X254" t="s">
        <v>652</v>
      </c>
      <c r="Y254" t="s">
        <v>652</v>
      </c>
      <c r="Z254" t="s">
        <v>652</v>
      </c>
      <c r="AA254" t="s">
        <v>652</v>
      </c>
      <c r="AB254" t="s">
        <v>652</v>
      </c>
      <c r="AC254" t="s">
        <v>652</v>
      </c>
      <c r="AD254" t="s">
        <v>652</v>
      </c>
      <c r="AE254" t="s">
        <v>652</v>
      </c>
      <c r="AF254" t="s">
        <v>652</v>
      </c>
      <c r="AG254"/>
      <c r="AH254"/>
      <c r="AI254"/>
      <c r="AJ254"/>
      <c r="AK254"/>
      <c r="AL254"/>
      <c r="AM254"/>
      <c r="AN254"/>
      <c r="AO254"/>
      <c r="AP254"/>
      <c r="AQ254" s="241">
        <v>0</v>
      </c>
      <c r="AR254" s="241">
        <v>0</v>
      </c>
    </row>
    <row r="255" spans="1:44" ht="18" x14ac:dyDescent="0.2">
      <c r="A255" s="278">
        <v>118692</v>
      </c>
      <c r="B255" t="s">
        <v>428</v>
      </c>
      <c r="C255" t="s">
        <v>652</v>
      </c>
      <c r="D255" t="s">
        <v>652</v>
      </c>
      <c r="E255" t="s">
        <v>652</v>
      </c>
      <c r="F255" t="s">
        <v>652</v>
      </c>
      <c r="G255" t="s">
        <v>652</v>
      </c>
      <c r="H255" t="s">
        <v>652</v>
      </c>
      <c r="I255" t="s">
        <v>652</v>
      </c>
      <c r="J255" t="s">
        <v>652</v>
      </c>
      <c r="K255" t="s">
        <v>652</v>
      </c>
      <c r="L255" t="s">
        <v>652</v>
      </c>
      <c r="M255" t="s">
        <v>652</v>
      </c>
      <c r="N255" t="s">
        <v>652</v>
      </c>
      <c r="O255" t="s">
        <v>652</v>
      </c>
      <c r="P255" t="s">
        <v>652</v>
      </c>
      <c r="Q255" t="s">
        <v>652</v>
      </c>
      <c r="R255" t="s">
        <v>652</v>
      </c>
      <c r="S255" t="s">
        <v>652</v>
      </c>
      <c r="T255" t="s">
        <v>652</v>
      </c>
      <c r="U255" t="s">
        <v>652</v>
      </c>
      <c r="V255" t="s">
        <v>652</v>
      </c>
      <c r="W255" t="s">
        <v>652</v>
      </c>
      <c r="X255" t="s">
        <v>652</v>
      </c>
      <c r="Y255" t="s">
        <v>652</v>
      </c>
      <c r="Z255" t="s">
        <v>652</v>
      </c>
      <c r="AA255" t="s">
        <v>652</v>
      </c>
      <c r="AB255" t="s">
        <v>652</v>
      </c>
      <c r="AC255" t="s">
        <v>652</v>
      </c>
      <c r="AD255" t="s">
        <v>652</v>
      </c>
      <c r="AE255" t="s">
        <v>652</v>
      </c>
      <c r="AF255" t="s">
        <v>652</v>
      </c>
      <c r="AG255"/>
      <c r="AH255"/>
      <c r="AI255"/>
      <c r="AJ255"/>
      <c r="AK255"/>
      <c r="AL255"/>
      <c r="AM255"/>
      <c r="AN255"/>
      <c r="AO255"/>
      <c r="AP255"/>
      <c r="AQ255" s="241">
        <v>0</v>
      </c>
      <c r="AR255" s="241">
        <v>0</v>
      </c>
    </row>
    <row r="256" spans="1:44" ht="18" x14ac:dyDescent="0.2">
      <c r="A256" s="278">
        <v>118696</v>
      </c>
      <c r="B256" t="s">
        <v>428</v>
      </c>
      <c r="C256" t="s">
        <v>652</v>
      </c>
      <c r="D256" t="s">
        <v>652</v>
      </c>
      <c r="E256" t="s">
        <v>652</v>
      </c>
      <c r="F256" t="s">
        <v>652</v>
      </c>
      <c r="G256" t="s">
        <v>652</v>
      </c>
      <c r="H256" t="s">
        <v>652</v>
      </c>
      <c r="I256" t="s">
        <v>652</v>
      </c>
      <c r="J256" t="s">
        <v>652</v>
      </c>
      <c r="K256" t="s">
        <v>652</v>
      </c>
      <c r="L256" t="s">
        <v>652</v>
      </c>
      <c r="M256" t="s">
        <v>652</v>
      </c>
      <c r="N256" t="s">
        <v>652</v>
      </c>
      <c r="O256" t="s">
        <v>652</v>
      </c>
      <c r="P256" t="s">
        <v>652</v>
      </c>
      <c r="Q256" t="s">
        <v>652</v>
      </c>
      <c r="R256" t="s">
        <v>652</v>
      </c>
      <c r="S256" t="s">
        <v>652</v>
      </c>
      <c r="T256" t="s">
        <v>652</v>
      </c>
      <c r="U256" t="s">
        <v>652</v>
      </c>
      <c r="V256" t="s">
        <v>652</v>
      </c>
      <c r="W256" t="s">
        <v>652</v>
      </c>
      <c r="X256" t="s">
        <v>652</v>
      </c>
      <c r="Y256" t="s">
        <v>652</v>
      </c>
      <c r="Z256" t="s">
        <v>652</v>
      </c>
      <c r="AA256" t="s">
        <v>652</v>
      </c>
      <c r="AB256" t="s">
        <v>652</v>
      </c>
      <c r="AC256" t="s">
        <v>652</v>
      </c>
      <c r="AD256" t="s">
        <v>652</v>
      </c>
      <c r="AE256" t="s">
        <v>652</v>
      </c>
      <c r="AF256" t="s">
        <v>652</v>
      </c>
      <c r="AG256"/>
      <c r="AH256"/>
      <c r="AI256"/>
      <c r="AJ256"/>
      <c r="AK256"/>
      <c r="AL256"/>
      <c r="AM256"/>
      <c r="AN256"/>
      <c r="AO256"/>
      <c r="AP256"/>
      <c r="AQ256" s="241">
        <v>0</v>
      </c>
      <c r="AR256" s="241">
        <v>0</v>
      </c>
    </row>
    <row r="257" spans="1:44" ht="18" x14ac:dyDescent="0.2">
      <c r="A257" s="278">
        <v>118754</v>
      </c>
      <c r="B257" t="s">
        <v>428</v>
      </c>
      <c r="C257" t="s">
        <v>652</v>
      </c>
      <c r="D257" t="s">
        <v>652</v>
      </c>
      <c r="E257" t="s">
        <v>652</v>
      </c>
      <c r="F257" t="s">
        <v>652</v>
      </c>
      <c r="G257" t="s">
        <v>652</v>
      </c>
      <c r="H257" t="s">
        <v>652</v>
      </c>
      <c r="I257" t="s">
        <v>652</v>
      </c>
      <c r="J257" t="s">
        <v>652</v>
      </c>
      <c r="K257" t="s">
        <v>652</v>
      </c>
      <c r="L257" t="s">
        <v>652</v>
      </c>
      <c r="M257" t="s">
        <v>652</v>
      </c>
      <c r="N257" t="s">
        <v>652</v>
      </c>
      <c r="O257" t="s">
        <v>652</v>
      </c>
      <c r="P257" t="s">
        <v>652</v>
      </c>
      <c r="Q257" t="s">
        <v>652</v>
      </c>
      <c r="R257" t="s">
        <v>652</v>
      </c>
      <c r="S257" t="s">
        <v>652</v>
      </c>
      <c r="T257" t="s">
        <v>652</v>
      </c>
      <c r="U257" t="s">
        <v>652</v>
      </c>
      <c r="V257" t="s">
        <v>652</v>
      </c>
      <c r="W257" t="s">
        <v>652</v>
      </c>
      <c r="X257" t="s">
        <v>652</v>
      </c>
      <c r="Y257" t="s">
        <v>652</v>
      </c>
      <c r="Z257" t="s">
        <v>652</v>
      </c>
      <c r="AA257" t="s">
        <v>652</v>
      </c>
      <c r="AB257" t="s">
        <v>652</v>
      </c>
      <c r="AC257" t="s">
        <v>652</v>
      </c>
      <c r="AD257" t="s">
        <v>652</v>
      </c>
      <c r="AE257" t="s">
        <v>652</v>
      </c>
      <c r="AF257" t="s">
        <v>652</v>
      </c>
      <c r="AG257"/>
      <c r="AH257"/>
      <c r="AI257"/>
      <c r="AJ257"/>
      <c r="AK257"/>
      <c r="AL257"/>
      <c r="AM257"/>
      <c r="AN257"/>
      <c r="AO257"/>
      <c r="AP257"/>
      <c r="AQ257" s="241">
        <v>0</v>
      </c>
      <c r="AR257" s="241">
        <v>0</v>
      </c>
    </row>
    <row r="258" spans="1:44" ht="18" x14ac:dyDescent="0.2">
      <c r="A258" s="278">
        <v>118804</v>
      </c>
      <c r="B258" t="s">
        <v>428</v>
      </c>
      <c r="C258" t="s">
        <v>652</v>
      </c>
      <c r="D258" t="s">
        <v>652</v>
      </c>
      <c r="E258" t="s">
        <v>652</v>
      </c>
      <c r="F258" t="s">
        <v>652</v>
      </c>
      <c r="G258" t="s">
        <v>652</v>
      </c>
      <c r="H258" t="s">
        <v>652</v>
      </c>
      <c r="I258" t="s">
        <v>652</v>
      </c>
      <c r="J258" t="s">
        <v>652</v>
      </c>
      <c r="K258" t="s">
        <v>652</v>
      </c>
      <c r="L258" t="s">
        <v>652</v>
      </c>
      <c r="M258" t="s">
        <v>652</v>
      </c>
      <c r="N258" t="s">
        <v>652</v>
      </c>
      <c r="O258" t="s">
        <v>652</v>
      </c>
      <c r="P258" t="s">
        <v>652</v>
      </c>
      <c r="Q258" t="s">
        <v>652</v>
      </c>
      <c r="R258" t="s">
        <v>652</v>
      </c>
      <c r="S258" t="s">
        <v>652</v>
      </c>
      <c r="T258" t="s">
        <v>652</v>
      </c>
      <c r="U258" t="s">
        <v>652</v>
      </c>
      <c r="V258" t="s">
        <v>652</v>
      </c>
      <c r="W258" t="s">
        <v>652</v>
      </c>
      <c r="X258" t="s">
        <v>652</v>
      </c>
      <c r="Y258" t="s">
        <v>652</v>
      </c>
      <c r="Z258" t="s">
        <v>652</v>
      </c>
      <c r="AA258" t="s">
        <v>652</v>
      </c>
      <c r="AB258" t="s">
        <v>652</v>
      </c>
      <c r="AC258" t="s">
        <v>652</v>
      </c>
      <c r="AD258" t="s">
        <v>652</v>
      </c>
      <c r="AE258" t="s">
        <v>652</v>
      </c>
      <c r="AF258" t="s">
        <v>652</v>
      </c>
      <c r="AG258"/>
      <c r="AH258"/>
      <c r="AI258"/>
      <c r="AJ258"/>
      <c r="AK258"/>
      <c r="AL258"/>
      <c r="AM258"/>
      <c r="AN258"/>
      <c r="AO258"/>
      <c r="AP258"/>
      <c r="AQ258" s="241">
        <v>0</v>
      </c>
      <c r="AR258" s="241">
        <v>0</v>
      </c>
    </row>
    <row r="259" spans="1:44" ht="18" x14ac:dyDescent="0.2">
      <c r="A259" s="278">
        <v>118809</v>
      </c>
      <c r="B259" t="s">
        <v>428</v>
      </c>
      <c r="C259" t="s">
        <v>652</v>
      </c>
      <c r="D259" t="s">
        <v>652</v>
      </c>
      <c r="E259" t="s">
        <v>652</v>
      </c>
      <c r="F259" t="s">
        <v>652</v>
      </c>
      <c r="G259" t="s">
        <v>652</v>
      </c>
      <c r="H259" t="s">
        <v>652</v>
      </c>
      <c r="I259" t="s">
        <v>652</v>
      </c>
      <c r="J259" t="s">
        <v>652</v>
      </c>
      <c r="K259" t="s">
        <v>652</v>
      </c>
      <c r="L259" t="s">
        <v>652</v>
      </c>
      <c r="M259" t="s">
        <v>652</v>
      </c>
      <c r="N259" t="s">
        <v>652</v>
      </c>
      <c r="O259" t="s">
        <v>652</v>
      </c>
      <c r="P259" t="s">
        <v>652</v>
      </c>
      <c r="Q259" t="s">
        <v>652</v>
      </c>
      <c r="R259" t="s">
        <v>652</v>
      </c>
      <c r="S259" t="s">
        <v>652</v>
      </c>
      <c r="T259" t="s">
        <v>652</v>
      </c>
      <c r="U259" t="s">
        <v>652</v>
      </c>
      <c r="V259" t="s">
        <v>652</v>
      </c>
      <c r="W259" t="s">
        <v>652</v>
      </c>
      <c r="X259" t="s">
        <v>652</v>
      </c>
      <c r="Y259" t="s">
        <v>652</v>
      </c>
      <c r="Z259" t="s">
        <v>652</v>
      </c>
      <c r="AA259" t="s">
        <v>652</v>
      </c>
      <c r="AB259" t="s">
        <v>652</v>
      </c>
      <c r="AC259" t="s">
        <v>652</v>
      </c>
      <c r="AD259" t="s">
        <v>652</v>
      </c>
      <c r="AE259" t="s">
        <v>652</v>
      </c>
      <c r="AF259" t="s">
        <v>652</v>
      </c>
      <c r="AG259"/>
      <c r="AH259"/>
      <c r="AI259"/>
      <c r="AJ259"/>
      <c r="AK259"/>
      <c r="AL259"/>
      <c r="AM259"/>
      <c r="AN259"/>
      <c r="AO259"/>
      <c r="AP259"/>
      <c r="AQ259" s="241">
        <v>0</v>
      </c>
      <c r="AR259" s="241">
        <v>0</v>
      </c>
    </row>
    <row r="260" spans="1:44" x14ac:dyDescent="0.2">
      <c r="A260" s="241">
        <v>118818</v>
      </c>
      <c r="B260" t="s">
        <v>428</v>
      </c>
      <c r="C260" s="241" t="s">
        <v>652</v>
      </c>
      <c r="D260" s="241" t="s">
        <v>652</v>
      </c>
      <c r="E260" s="241" t="s">
        <v>652</v>
      </c>
      <c r="F260" s="241" t="s">
        <v>652</v>
      </c>
      <c r="G260" s="241" t="s">
        <v>652</v>
      </c>
      <c r="H260" s="241" t="s">
        <v>652</v>
      </c>
      <c r="I260" s="241" t="s">
        <v>652</v>
      </c>
      <c r="J260" s="241" t="s">
        <v>652</v>
      </c>
      <c r="K260" s="241" t="s">
        <v>652</v>
      </c>
      <c r="L260" s="241" t="s">
        <v>652</v>
      </c>
      <c r="M260" s="241" t="s">
        <v>652</v>
      </c>
      <c r="N260" s="241" t="s">
        <v>652</v>
      </c>
      <c r="O260" s="241" t="s">
        <v>652</v>
      </c>
      <c r="P260" s="241" t="s">
        <v>652</v>
      </c>
      <c r="Q260" s="241" t="s">
        <v>652</v>
      </c>
      <c r="R260" s="241" t="s">
        <v>652</v>
      </c>
      <c r="S260" s="241" t="s">
        <v>652</v>
      </c>
      <c r="T260" s="241" t="s">
        <v>652</v>
      </c>
      <c r="U260" s="241" t="s">
        <v>652</v>
      </c>
      <c r="V260" s="241" t="s">
        <v>652</v>
      </c>
      <c r="W260" s="241" t="s">
        <v>652</v>
      </c>
      <c r="X260" s="241" t="s">
        <v>652</v>
      </c>
      <c r="Y260" s="241" t="s">
        <v>652</v>
      </c>
      <c r="Z260" s="241" t="s">
        <v>652</v>
      </c>
      <c r="AA260" s="241" t="s">
        <v>652</v>
      </c>
      <c r="AB260" s="241" t="s">
        <v>652</v>
      </c>
      <c r="AC260" s="241" t="s">
        <v>652</v>
      </c>
      <c r="AD260" s="241" t="s">
        <v>652</v>
      </c>
      <c r="AE260" s="241" t="s">
        <v>652</v>
      </c>
      <c r="AF260" s="241" t="s">
        <v>652</v>
      </c>
      <c r="AQ260" s="241" t="s">
        <v>1715</v>
      </c>
      <c r="AR260" s="241">
        <v>0</v>
      </c>
    </row>
    <row r="261" spans="1:44" ht="15" x14ac:dyDescent="0.25">
      <c r="A261" s="267">
        <v>118820</v>
      </c>
      <c r="B261" t="s">
        <v>428</v>
      </c>
      <c r="C261" s="247" t="s">
        <v>652</v>
      </c>
      <c r="D261" s="247" t="s">
        <v>652</v>
      </c>
      <c r="E261" s="247" t="s">
        <v>652</v>
      </c>
      <c r="F261" s="247" t="s">
        <v>652</v>
      </c>
      <c r="G261" s="247" t="s">
        <v>652</v>
      </c>
      <c r="H261" s="247" t="s">
        <v>652</v>
      </c>
      <c r="I261" s="247" t="s">
        <v>652</v>
      </c>
      <c r="J261" s="247" t="s">
        <v>652</v>
      </c>
      <c r="K261" s="247" t="s">
        <v>652</v>
      </c>
      <c r="L261" s="247" t="s">
        <v>652</v>
      </c>
      <c r="M261" s="247" t="s">
        <v>652</v>
      </c>
      <c r="N261" s="247" t="s">
        <v>652</v>
      </c>
      <c r="O261" s="247" t="s">
        <v>652</v>
      </c>
      <c r="P261" s="247" t="s">
        <v>652</v>
      </c>
      <c r="Q261" s="247" t="s">
        <v>652</v>
      </c>
      <c r="R261" s="247" t="s">
        <v>652</v>
      </c>
      <c r="S261" s="247" t="s">
        <v>652</v>
      </c>
      <c r="T261" s="247" t="s">
        <v>652</v>
      </c>
      <c r="U261" s="247" t="s">
        <v>652</v>
      </c>
      <c r="V261" s="247" t="s">
        <v>652</v>
      </c>
      <c r="W261" s="247" t="s">
        <v>652</v>
      </c>
      <c r="X261" s="247" t="s">
        <v>652</v>
      </c>
      <c r="Y261" s="247" t="s">
        <v>652</v>
      </c>
      <c r="Z261" s="247" t="s">
        <v>652</v>
      </c>
      <c r="AA261" s="247" t="s">
        <v>652</v>
      </c>
      <c r="AB261" s="247" t="s">
        <v>652</v>
      </c>
      <c r="AC261" s="247" t="s">
        <v>652</v>
      </c>
      <c r="AD261" s="247" t="s">
        <v>652</v>
      </c>
      <c r="AE261" s="247" t="s">
        <v>652</v>
      </c>
      <c r="AF261" s="247" t="s">
        <v>652</v>
      </c>
      <c r="AG261" s="247"/>
      <c r="AH261" s="247"/>
      <c r="AI261" s="247"/>
      <c r="AJ261" s="247"/>
      <c r="AK261" s="247"/>
      <c r="AL261" s="247"/>
      <c r="AM261" s="247"/>
      <c r="AN261" s="247"/>
      <c r="AO261" s="247"/>
      <c r="AP261" s="247"/>
      <c r="AQ261" s="241" t="s">
        <v>1799</v>
      </c>
      <c r="AR261" s="241">
        <v>0</v>
      </c>
    </row>
    <row r="262" spans="1:44" x14ac:dyDescent="0.2">
      <c r="A262" s="241">
        <v>118826</v>
      </c>
      <c r="B262" t="s">
        <v>428</v>
      </c>
      <c r="C262" s="241" t="s">
        <v>190</v>
      </c>
      <c r="D262" s="241" t="s">
        <v>188</v>
      </c>
      <c r="E262" s="241" t="s">
        <v>188</v>
      </c>
      <c r="F262" s="241" t="s">
        <v>188</v>
      </c>
      <c r="G262" s="241" t="s">
        <v>190</v>
      </c>
      <c r="H262" s="241" t="s">
        <v>188</v>
      </c>
      <c r="I262" s="241" t="s">
        <v>190</v>
      </c>
      <c r="J262" s="241" t="s">
        <v>188</v>
      </c>
      <c r="K262" s="241" t="s">
        <v>190</v>
      </c>
      <c r="L262" s="241" t="s">
        <v>188</v>
      </c>
      <c r="M262" s="241" t="s">
        <v>188</v>
      </c>
      <c r="N262" s="241" t="s">
        <v>188</v>
      </c>
      <c r="O262" s="241" t="s">
        <v>188</v>
      </c>
      <c r="P262" s="241" t="s">
        <v>188</v>
      </c>
      <c r="Q262" s="241" t="s">
        <v>188</v>
      </c>
      <c r="R262" s="241" t="s">
        <v>190</v>
      </c>
      <c r="S262" s="241" t="s">
        <v>190</v>
      </c>
      <c r="T262" s="241" t="s">
        <v>188</v>
      </c>
      <c r="U262" s="241" t="s">
        <v>188</v>
      </c>
      <c r="V262" s="241" t="s">
        <v>190</v>
      </c>
      <c r="W262" s="241" t="s">
        <v>188</v>
      </c>
      <c r="X262" s="241" t="s">
        <v>188</v>
      </c>
      <c r="Y262" s="241" t="s">
        <v>188</v>
      </c>
      <c r="Z262" s="241" t="s">
        <v>190</v>
      </c>
      <c r="AA262" s="241" t="s">
        <v>188</v>
      </c>
      <c r="AB262" s="241" t="s">
        <v>190</v>
      </c>
      <c r="AC262" s="241" t="s">
        <v>190</v>
      </c>
      <c r="AD262" s="241" t="s">
        <v>189</v>
      </c>
      <c r="AE262" s="241" t="s">
        <v>189</v>
      </c>
      <c r="AF262" s="241" t="s">
        <v>190</v>
      </c>
      <c r="AQ262" s="241">
        <v>0</v>
      </c>
      <c r="AR262" s="241">
        <v>0</v>
      </c>
    </row>
    <row r="263" spans="1:44" x14ac:dyDescent="0.2">
      <c r="A263" s="241">
        <v>118851</v>
      </c>
      <c r="B263" t="s">
        <v>428</v>
      </c>
      <c r="C263" s="241" t="s">
        <v>189</v>
      </c>
      <c r="D263" s="241" t="s">
        <v>189</v>
      </c>
      <c r="E263" s="241" t="s">
        <v>189</v>
      </c>
      <c r="F263" s="241" t="s">
        <v>189</v>
      </c>
      <c r="G263" s="241" t="s">
        <v>189</v>
      </c>
      <c r="H263" s="241" t="s">
        <v>189</v>
      </c>
      <c r="I263" s="241" t="s">
        <v>189</v>
      </c>
      <c r="J263" s="241" t="s">
        <v>189</v>
      </c>
      <c r="K263" s="241" t="s">
        <v>189</v>
      </c>
      <c r="L263" s="241" t="s">
        <v>189</v>
      </c>
      <c r="M263" s="241" t="s">
        <v>189</v>
      </c>
      <c r="N263" s="241" t="s">
        <v>189</v>
      </c>
      <c r="O263" s="241" t="s">
        <v>189</v>
      </c>
      <c r="P263" s="241" t="s">
        <v>189</v>
      </c>
      <c r="Q263" s="241" t="s">
        <v>189</v>
      </c>
      <c r="R263" s="241" t="s">
        <v>189</v>
      </c>
      <c r="S263" s="241" t="s">
        <v>189</v>
      </c>
      <c r="T263" s="241" t="s">
        <v>189</v>
      </c>
      <c r="U263" s="241" t="s">
        <v>189</v>
      </c>
      <c r="V263" s="241" t="s">
        <v>189</v>
      </c>
      <c r="W263" s="241" t="s">
        <v>189</v>
      </c>
      <c r="X263" s="241" t="s">
        <v>189</v>
      </c>
      <c r="Y263" s="241" t="s">
        <v>189</v>
      </c>
      <c r="Z263" s="241" t="s">
        <v>189</v>
      </c>
      <c r="AA263" s="241" t="s">
        <v>189</v>
      </c>
      <c r="AB263" s="241" t="s">
        <v>189</v>
      </c>
      <c r="AC263" s="241" t="s">
        <v>189</v>
      </c>
      <c r="AD263" s="241" t="s">
        <v>189</v>
      </c>
      <c r="AE263" s="241" t="s">
        <v>189</v>
      </c>
      <c r="AF263" s="241" t="s">
        <v>189</v>
      </c>
      <c r="AQ263" s="241">
        <v>0</v>
      </c>
      <c r="AR263" s="241">
        <v>0</v>
      </c>
    </row>
    <row r="264" spans="1:44" ht="18" x14ac:dyDescent="0.2">
      <c r="A264" s="278">
        <v>118881</v>
      </c>
      <c r="B264" t="s">
        <v>428</v>
      </c>
      <c r="C264" t="s">
        <v>652</v>
      </c>
      <c r="D264" t="s">
        <v>652</v>
      </c>
      <c r="E264" t="s">
        <v>652</v>
      </c>
      <c r="F264" t="s">
        <v>652</v>
      </c>
      <c r="G264" t="s">
        <v>652</v>
      </c>
      <c r="H264" t="s">
        <v>652</v>
      </c>
      <c r="I264" t="s">
        <v>652</v>
      </c>
      <c r="J264" t="s">
        <v>652</v>
      </c>
      <c r="K264" t="s">
        <v>652</v>
      </c>
      <c r="L264" t="s">
        <v>652</v>
      </c>
      <c r="M264" t="s">
        <v>652</v>
      </c>
      <c r="N264" t="s">
        <v>652</v>
      </c>
      <c r="O264" t="s">
        <v>652</v>
      </c>
      <c r="P264" t="s">
        <v>652</v>
      </c>
      <c r="Q264" t="s">
        <v>652</v>
      </c>
      <c r="R264" t="s">
        <v>652</v>
      </c>
      <c r="S264" t="s">
        <v>652</v>
      </c>
      <c r="T264" t="s">
        <v>652</v>
      </c>
      <c r="U264" t="s">
        <v>652</v>
      </c>
      <c r="V264" t="s">
        <v>652</v>
      </c>
      <c r="W264" t="s">
        <v>652</v>
      </c>
      <c r="X264" t="s">
        <v>652</v>
      </c>
      <c r="Y264" t="s">
        <v>652</v>
      </c>
      <c r="Z264" t="s">
        <v>652</v>
      </c>
      <c r="AA264" t="s">
        <v>652</v>
      </c>
      <c r="AB264" t="s">
        <v>652</v>
      </c>
      <c r="AC264" t="s">
        <v>652</v>
      </c>
      <c r="AD264" t="s">
        <v>652</v>
      </c>
      <c r="AE264" t="s">
        <v>652</v>
      </c>
      <c r="AF264" t="s">
        <v>652</v>
      </c>
      <c r="AG264"/>
      <c r="AH264"/>
      <c r="AI264"/>
      <c r="AJ264"/>
      <c r="AK264"/>
      <c r="AL264"/>
      <c r="AM264"/>
      <c r="AN264"/>
      <c r="AO264"/>
      <c r="AP264"/>
      <c r="AQ264" s="241">
        <v>0</v>
      </c>
      <c r="AR264" s="241">
        <v>0</v>
      </c>
    </row>
    <row r="265" spans="1:44" ht="21.75" x14ac:dyDescent="0.5">
      <c r="A265" s="265">
        <v>118882</v>
      </c>
      <c r="B265" t="s">
        <v>428</v>
      </c>
      <c r="C265" s="247" t="s">
        <v>652</v>
      </c>
      <c r="D265" s="247" t="s">
        <v>652</v>
      </c>
      <c r="E265" s="247" t="s">
        <v>652</v>
      </c>
      <c r="F265" s="247" t="s">
        <v>652</v>
      </c>
      <c r="G265" s="247" t="s">
        <v>652</v>
      </c>
      <c r="H265" s="247" t="s">
        <v>652</v>
      </c>
      <c r="I265" s="247" t="s">
        <v>652</v>
      </c>
      <c r="J265" s="247" t="s">
        <v>652</v>
      </c>
      <c r="K265" s="247" t="s">
        <v>652</v>
      </c>
      <c r="L265" s="247" t="s">
        <v>652</v>
      </c>
      <c r="M265" s="247" t="s">
        <v>652</v>
      </c>
      <c r="N265" s="247" t="s">
        <v>652</v>
      </c>
      <c r="O265" s="247" t="s">
        <v>652</v>
      </c>
      <c r="P265" s="247" t="s">
        <v>652</v>
      </c>
      <c r="Q265" s="247" t="s">
        <v>652</v>
      </c>
      <c r="R265" s="247" t="s">
        <v>652</v>
      </c>
      <c r="S265" s="247" t="s">
        <v>652</v>
      </c>
      <c r="T265" s="247" t="s">
        <v>652</v>
      </c>
      <c r="U265" s="247" t="s">
        <v>652</v>
      </c>
      <c r="V265" s="247" t="s">
        <v>652</v>
      </c>
      <c r="W265" s="247" t="s">
        <v>652</v>
      </c>
      <c r="X265" s="247" t="s">
        <v>652</v>
      </c>
      <c r="Y265" s="247" t="s">
        <v>652</v>
      </c>
      <c r="Z265" s="247" t="s">
        <v>652</v>
      </c>
      <c r="AA265" s="247" t="s">
        <v>652</v>
      </c>
      <c r="AB265" s="247" t="s">
        <v>652</v>
      </c>
      <c r="AC265" s="247" t="s">
        <v>652</v>
      </c>
      <c r="AD265" s="247" t="s">
        <v>652</v>
      </c>
      <c r="AE265" s="247" t="s">
        <v>652</v>
      </c>
      <c r="AF265" s="247" t="s">
        <v>652</v>
      </c>
      <c r="AN265" s="254"/>
      <c r="AO265" s="252"/>
      <c r="AP265" s="252"/>
      <c r="AQ265" s="241" t="s">
        <v>1716</v>
      </c>
      <c r="AR265" s="241">
        <v>0</v>
      </c>
    </row>
    <row r="266" spans="1:44" x14ac:dyDescent="0.2">
      <c r="A266" s="241">
        <v>118891</v>
      </c>
      <c r="B266" t="s">
        <v>428</v>
      </c>
      <c r="C266" s="241" t="s">
        <v>652</v>
      </c>
      <c r="D266" s="241" t="s">
        <v>652</v>
      </c>
      <c r="E266" s="241" t="s">
        <v>652</v>
      </c>
      <c r="F266" s="241" t="s">
        <v>652</v>
      </c>
      <c r="G266" s="241" t="s">
        <v>652</v>
      </c>
      <c r="H266" s="241" t="s">
        <v>652</v>
      </c>
      <c r="I266" s="241" t="s">
        <v>652</v>
      </c>
      <c r="J266" s="241" t="s">
        <v>652</v>
      </c>
      <c r="K266" s="241" t="s">
        <v>652</v>
      </c>
      <c r="L266" s="241" t="s">
        <v>652</v>
      </c>
      <c r="M266" s="241" t="s">
        <v>652</v>
      </c>
      <c r="N266" s="241" t="s">
        <v>652</v>
      </c>
      <c r="O266" s="241" t="s">
        <v>652</v>
      </c>
      <c r="P266" s="241" t="s">
        <v>652</v>
      </c>
      <c r="Q266" s="241" t="s">
        <v>652</v>
      </c>
      <c r="R266" s="241" t="s">
        <v>652</v>
      </c>
      <c r="S266" s="241" t="s">
        <v>652</v>
      </c>
      <c r="T266" s="241" t="s">
        <v>652</v>
      </c>
      <c r="U266" s="241" t="s">
        <v>652</v>
      </c>
      <c r="V266" s="241" t="s">
        <v>652</v>
      </c>
      <c r="W266" s="241" t="s">
        <v>652</v>
      </c>
      <c r="X266" s="241" t="s">
        <v>652</v>
      </c>
      <c r="Y266" s="241" t="s">
        <v>652</v>
      </c>
      <c r="Z266" s="241" t="s">
        <v>652</v>
      </c>
      <c r="AA266" s="241" t="s">
        <v>652</v>
      </c>
      <c r="AB266" s="241" t="s">
        <v>652</v>
      </c>
      <c r="AC266" s="241" t="s">
        <v>652</v>
      </c>
      <c r="AD266" s="241" t="s">
        <v>652</v>
      </c>
      <c r="AE266" s="241" t="s">
        <v>652</v>
      </c>
      <c r="AF266" s="241" t="s">
        <v>652</v>
      </c>
      <c r="AQ266" s="241" t="s">
        <v>1799</v>
      </c>
      <c r="AR266" s="241">
        <v>0</v>
      </c>
    </row>
    <row r="267" spans="1:44" ht="18" x14ac:dyDescent="0.2">
      <c r="A267" s="278">
        <v>118946</v>
      </c>
      <c r="B267" t="s">
        <v>428</v>
      </c>
      <c r="C267" t="s">
        <v>652</v>
      </c>
      <c r="D267" t="s">
        <v>652</v>
      </c>
      <c r="E267" t="s">
        <v>652</v>
      </c>
      <c r="F267" t="s">
        <v>652</v>
      </c>
      <c r="G267" t="s">
        <v>652</v>
      </c>
      <c r="H267" t="s">
        <v>652</v>
      </c>
      <c r="I267" t="s">
        <v>652</v>
      </c>
      <c r="J267" t="s">
        <v>652</v>
      </c>
      <c r="K267" t="s">
        <v>652</v>
      </c>
      <c r="L267" t="s">
        <v>652</v>
      </c>
      <c r="M267" t="s">
        <v>652</v>
      </c>
      <c r="N267" t="s">
        <v>652</v>
      </c>
      <c r="O267" t="s">
        <v>652</v>
      </c>
      <c r="P267" t="s">
        <v>652</v>
      </c>
      <c r="Q267" t="s">
        <v>652</v>
      </c>
      <c r="R267" t="s">
        <v>652</v>
      </c>
      <c r="S267" t="s">
        <v>652</v>
      </c>
      <c r="T267" t="s">
        <v>652</v>
      </c>
      <c r="U267" t="s">
        <v>652</v>
      </c>
      <c r="V267" t="s">
        <v>652</v>
      </c>
      <c r="W267" t="s">
        <v>652</v>
      </c>
      <c r="X267" t="s">
        <v>652</v>
      </c>
      <c r="Y267" t="s">
        <v>652</v>
      </c>
      <c r="Z267" t="s">
        <v>652</v>
      </c>
      <c r="AA267" t="s">
        <v>652</v>
      </c>
      <c r="AB267" t="s">
        <v>652</v>
      </c>
      <c r="AC267" t="s">
        <v>652</v>
      </c>
      <c r="AD267" t="s">
        <v>652</v>
      </c>
      <c r="AE267" t="s">
        <v>652</v>
      </c>
      <c r="AF267" t="s">
        <v>652</v>
      </c>
      <c r="AG267"/>
      <c r="AH267"/>
      <c r="AI267"/>
      <c r="AJ267"/>
      <c r="AK267"/>
      <c r="AL267"/>
      <c r="AM267"/>
      <c r="AN267"/>
      <c r="AO267"/>
      <c r="AP267"/>
      <c r="AQ267" s="241">
        <v>0</v>
      </c>
      <c r="AR267" s="241">
        <v>0</v>
      </c>
    </row>
    <row r="268" spans="1:44" ht="18" x14ac:dyDescent="0.2">
      <c r="A268" s="278">
        <v>118947</v>
      </c>
      <c r="B268" t="s">
        <v>428</v>
      </c>
      <c r="C268" t="s">
        <v>652</v>
      </c>
      <c r="D268" t="s">
        <v>652</v>
      </c>
      <c r="E268" t="s">
        <v>652</v>
      </c>
      <c r="F268" t="s">
        <v>652</v>
      </c>
      <c r="G268" t="s">
        <v>652</v>
      </c>
      <c r="H268" t="s">
        <v>652</v>
      </c>
      <c r="I268" t="s">
        <v>652</v>
      </c>
      <c r="J268" t="s">
        <v>652</v>
      </c>
      <c r="K268" t="s">
        <v>652</v>
      </c>
      <c r="L268" t="s">
        <v>652</v>
      </c>
      <c r="M268" t="s">
        <v>652</v>
      </c>
      <c r="N268" t="s">
        <v>652</v>
      </c>
      <c r="O268" t="s">
        <v>652</v>
      </c>
      <c r="P268" t="s">
        <v>652</v>
      </c>
      <c r="Q268" t="s">
        <v>652</v>
      </c>
      <c r="R268" t="s">
        <v>652</v>
      </c>
      <c r="S268" t="s">
        <v>652</v>
      </c>
      <c r="T268" t="s">
        <v>652</v>
      </c>
      <c r="U268" t="s">
        <v>652</v>
      </c>
      <c r="V268" t="s">
        <v>652</v>
      </c>
      <c r="W268" t="s">
        <v>652</v>
      </c>
      <c r="X268" t="s">
        <v>652</v>
      </c>
      <c r="Y268" t="s">
        <v>652</v>
      </c>
      <c r="Z268" t="s">
        <v>652</v>
      </c>
      <c r="AA268" t="s">
        <v>652</v>
      </c>
      <c r="AB268" t="s">
        <v>652</v>
      </c>
      <c r="AC268" t="s">
        <v>652</v>
      </c>
      <c r="AD268" t="s">
        <v>652</v>
      </c>
      <c r="AE268" t="s">
        <v>652</v>
      </c>
      <c r="AF268" t="s">
        <v>652</v>
      </c>
      <c r="AG268"/>
      <c r="AH268"/>
      <c r="AI268"/>
      <c r="AJ268"/>
      <c r="AK268"/>
      <c r="AL268"/>
      <c r="AM268"/>
      <c r="AN268"/>
      <c r="AO268"/>
      <c r="AP268"/>
      <c r="AQ268" s="241">
        <v>0</v>
      </c>
      <c r="AR268" s="241">
        <v>0</v>
      </c>
    </row>
    <row r="269" spans="1:44" ht="18" x14ac:dyDescent="0.2">
      <c r="A269" s="278">
        <v>118971</v>
      </c>
      <c r="B269" t="s">
        <v>428</v>
      </c>
      <c r="C269" t="s">
        <v>652</v>
      </c>
      <c r="D269" t="s">
        <v>652</v>
      </c>
      <c r="E269" t="s">
        <v>652</v>
      </c>
      <c r="F269" t="s">
        <v>652</v>
      </c>
      <c r="G269" t="s">
        <v>652</v>
      </c>
      <c r="H269" t="s">
        <v>652</v>
      </c>
      <c r="I269" t="s">
        <v>652</v>
      </c>
      <c r="J269" t="s">
        <v>652</v>
      </c>
      <c r="K269" t="s">
        <v>652</v>
      </c>
      <c r="L269" t="s">
        <v>652</v>
      </c>
      <c r="M269" t="s">
        <v>652</v>
      </c>
      <c r="N269" t="s">
        <v>652</v>
      </c>
      <c r="O269" t="s">
        <v>652</v>
      </c>
      <c r="P269" t="s">
        <v>652</v>
      </c>
      <c r="Q269" t="s">
        <v>652</v>
      </c>
      <c r="R269" t="s">
        <v>652</v>
      </c>
      <c r="S269" t="s">
        <v>652</v>
      </c>
      <c r="T269" t="s">
        <v>652</v>
      </c>
      <c r="U269" t="s">
        <v>652</v>
      </c>
      <c r="V269" t="s">
        <v>652</v>
      </c>
      <c r="W269" t="s">
        <v>652</v>
      </c>
      <c r="X269" t="s">
        <v>652</v>
      </c>
      <c r="Y269" t="s">
        <v>652</v>
      </c>
      <c r="Z269" t="s">
        <v>652</v>
      </c>
      <c r="AA269" t="s">
        <v>652</v>
      </c>
      <c r="AB269" t="s">
        <v>652</v>
      </c>
      <c r="AC269" t="s">
        <v>652</v>
      </c>
      <c r="AD269" t="s">
        <v>652</v>
      </c>
      <c r="AE269" t="s">
        <v>652</v>
      </c>
      <c r="AF269" t="s">
        <v>652</v>
      </c>
      <c r="AG269"/>
      <c r="AH269"/>
      <c r="AI269"/>
      <c r="AJ269"/>
      <c r="AK269"/>
      <c r="AL269"/>
      <c r="AM269"/>
      <c r="AN269"/>
      <c r="AO269"/>
      <c r="AP269"/>
      <c r="AQ269" s="241">
        <v>0</v>
      </c>
      <c r="AR269" s="241">
        <v>0</v>
      </c>
    </row>
    <row r="270" spans="1:44" ht="15" x14ac:dyDescent="0.25">
      <c r="A270" s="267">
        <v>118980</v>
      </c>
      <c r="B270" t="s">
        <v>428</v>
      </c>
      <c r="C270" s="247" t="s">
        <v>652</v>
      </c>
      <c r="D270" s="247" t="s">
        <v>652</v>
      </c>
      <c r="E270" s="247" t="s">
        <v>652</v>
      </c>
      <c r="F270" s="247" t="s">
        <v>652</v>
      </c>
      <c r="G270" s="247" t="s">
        <v>652</v>
      </c>
      <c r="H270" s="247" t="s">
        <v>652</v>
      </c>
      <c r="I270" s="247" t="s">
        <v>652</v>
      </c>
      <c r="J270" s="247" t="s">
        <v>652</v>
      </c>
      <c r="K270" s="247" t="s">
        <v>652</v>
      </c>
      <c r="L270" s="247" t="s">
        <v>652</v>
      </c>
      <c r="M270" s="247" t="s">
        <v>652</v>
      </c>
      <c r="N270" s="247" t="s">
        <v>652</v>
      </c>
      <c r="O270" s="247" t="s">
        <v>652</v>
      </c>
      <c r="P270" s="247" t="s">
        <v>652</v>
      </c>
      <c r="Q270" s="247" t="s">
        <v>652</v>
      </c>
      <c r="R270" s="247" t="s">
        <v>652</v>
      </c>
      <c r="S270" s="247" t="s">
        <v>652</v>
      </c>
      <c r="T270" s="247" t="s">
        <v>652</v>
      </c>
      <c r="U270" s="247" t="s">
        <v>652</v>
      </c>
      <c r="V270" s="247" t="s">
        <v>652</v>
      </c>
      <c r="W270" s="247" t="s">
        <v>652</v>
      </c>
      <c r="X270" s="247" t="s">
        <v>652</v>
      </c>
      <c r="Y270" s="247" t="s">
        <v>652</v>
      </c>
      <c r="Z270" s="247" t="s">
        <v>652</v>
      </c>
      <c r="AA270" s="247" t="s">
        <v>652</v>
      </c>
      <c r="AB270" s="247" t="s">
        <v>652</v>
      </c>
      <c r="AC270" s="247" t="s">
        <v>652</v>
      </c>
      <c r="AD270" s="247" t="s">
        <v>652</v>
      </c>
      <c r="AE270" s="247" t="s">
        <v>652</v>
      </c>
      <c r="AF270" s="247" t="s">
        <v>652</v>
      </c>
      <c r="AG270" s="247"/>
      <c r="AH270" s="247"/>
      <c r="AI270" s="247"/>
      <c r="AJ270" s="247"/>
      <c r="AK270" s="247"/>
      <c r="AL270" s="247"/>
      <c r="AM270" s="247"/>
      <c r="AN270" s="247"/>
      <c r="AO270" s="247"/>
      <c r="AP270" s="247"/>
      <c r="AQ270" s="241" t="s">
        <v>1799</v>
      </c>
      <c r="AR270" s="241">
        <v>0</v>
      </c>
    </row>
    <row r="271" spans="1:44" x14ac:dyDescent="0.2">
      <c r="A271">
        <v>118982</v>
      </c>
      <c r="B271" t="s">
        <v>428</v>
      </c>
      <c r="C271" t="s">
        <v>190</v>
      </c>
      <c r="D271" t="s">
        <v>188</v>
      </c>
      <c r="E271" t="s">
        <v>188</v>
      </c>
      <c r="F271" t="s">
        <v>188</v>
      </c>
      <c r="G271" t="s">
        <v>188</v>
      </c>
      <c r="H271" t="s">
        <v>190</v>
      </c>
      <c r="I271" t="s">
        <v>190</v>
      </c>
      <c r="J271" t="s">
        <v>190</v>
      </c>
      <c r="K271" t="s">
        <v>190</v>
      </c>
      <c r="L271" t="s">
        <v>188</v>
      </c>
      <c r="M271" t="s">
        <v>188</v>
      </c>
      <c r="N271" t="s">
        <v>188</v>
      </c>
      <c r="O271" t="s">
        <v>188</v>
      </c>
      <c r="P271" t="s">
        <v>190</v>
      </c>
      <c r="Q271" t="s">
        <v>190</v>
      </c>
      <c r="R271" t="s">
        <v>188</v>
      </c>
      <c r="S271" t="s">
        <v>188</v>
      </c>
      <c r="T271" t="s">
        <v>188</v>
      </c>
      <c r="U271" t="s">
        <v>188</v>
      </c>
      <c r="V271" t="s">
        <v>190</v>
      </c>
      <c r="W271" t="s">
        <v>188</v>
      </c>
      <c r="X271" t="s">
        <v>190</v>
      </c>
      <c r="Y271" t="s">
        <v>188</v>
      </c>
      <c r="Z271" t="s">
        <v>190</v>
      </c>
      <c r="AA271" t="s">
        <v>190</v>
      </c>
      <c r="AB271" t="s">
        <v>188</v>
      </c>
      <c r="AC271" t="s">
        <v>190</v>
      </c>
      <c r="AD271" t="s">
        <v>188</v>
      </c>
      <c r="AE271" t="s">
        <v>190</v>
      </c>
      <c r="AF271" t="s">
        <v>188</v>
      </c>
      <c r="AG271"/>
      <c r="AH271"/>
      <c r="AI271"/>
      <c r="AJ271"/>
      <c r="AK271"/>
      <c r="AL271"/>
      <c r="AM271"/>
      <c r="AN271"/>
      <c r="AO271"/>
      <c r="AP271"/>
      <c r="AQ271" s="241">
        <v>0</v>
      </c>
      <c r="AR271" s="241">
        <v>0</v>
      </c>
    </row>
    <row r="272" spans="1:44" x14ac:dyDescent="0.2">
      <c r="A272">
        <v>118988</v>
      </c>
      <c r="B272" t="s">
        <v>428</v>
      </c>
      <c r="C272" t="s">
        <v>652</v>
      </c>
      <c r="D272" t="s">
        <v>652</v>
      </c>
      <c r="E272" t="s">
        <v>652</v>
      </c>
      <c r="F272" t="s">
        <v>652</v>
      </c>
      <c r="G272" t="s">
        <v>652</v>
      </c>
      <c r="H272" t="s">
        <v>652</v>
      </c>
      <c r="I272" t="s">
        <v>652</v>
      </c>
      <c r="J272" t="s">
        <v>652</v>
      </c>
      <c r="K272" t="s">
        <v>652</v>
      </c>
      <c r="L272" t="s">
        <v>652</v>
      </c>
      <c r="M272" t="s">
        <v>652</v>
      </c>
      <c r="N272" t="s">
        <v>652</v>
      </c>
      <c r="O272" t="s">
        <v>652</v>
      </c>
      <c r="P272" t="s">
        <v>652</v>
      </c>
      <c r="Q272" t="s">
        <v>652</v>
      </c>
      <c r="R272" t="s">
        <v>652</v>
      </c>
      <c r="S272" t="s">
        <v>652</v>
      </c>
      <c r="T272" t="s">
        <v>652</v>
      </c>
      <c r="U272" t="s">
        <v>652</v>
      </c>
      <c r="V272" t="s">
        <v>652</v>
      </c>
      <c r="W272" t="s">
        <v>652</v>
      </c>
      <c r="X272" t="s">
        <v>652</v>
      </c>
      <c r="Y272" t="s">
        <v>652</v>
      </c>
      <c r="Z272" t="s">
        <v>652</v>
      </c>
      <c r="AA272" t="s">
        <v>652</v>
      </c>
      <c r="AB272" t="s">
        <v>652</v>
      </c>
      <c r="AC272" t="s">
        <v>652</v>
      </c>
      <c r="AD272" t="s">
        <v>652</v>
      </c>
      <c r="AE272" t="s">
        <v>652</v>
      </c>
      <c r="AF272" t="s">
        <v>652</v>
      </c>
      <c r="AG272"/>
      <c r="AH272"/>
      <c r="AI272"/>
      <c r="AJ272"/>
      <c r="AK272"/>
      <c r="AL272"/>
      <c r="AM272"/>
      <c r="AN272"/>
      <c r="AO272"/>
      <c r="AP272"/>
      <c r="AQ272" s="241" t="s">
        <v>1718</v>
      </c>
      <c r="AR272" s="241">
        <v>0</v>
      </c>
    </row>
    <row r="273" spans="1:44" ht="21.75" x14ac:dyDescent="0.5">
      <c r="A273" s="268">
        <v>119002</v>
      </c>
      <c r="B273" t="s">
        <v>428</v>
      </c>
      <c r="C273" s="241" t="s">
        <v>652</v>
      </c>
      <c r="D273" s="241" t="s">
        <v>652</v>
      </c>
      <c r="E273" s="241" t="s">
        <v>652</v>
      </c>
      <c r="F273" s="241" t="s">
        <v>652</v>
      </c>
      <c r="G273" s="241" t="s">
        <v>652</v>
      </c>
      <c r="H273" s="241" t="s">
        <v>652</v>
      </c>
      <c r="I273" s="241" t="s">
        <v>652</v>
      </c>
      <c r="J273" s="241" t="s">
        <v>652</v>
      </c>
      <c r="K273" s="241" t="s">
        <v>652</v>
      </c>
      <c r="L273" s="241" t="s">
        <v>652</v>
      </c>
      <c r="M273" s="241" t="s">
        <v>652</v>
      </c>
      <c r="N273" s="241" t="s">
        <v>652</v>
      </c>
      <c r="O273" s="241" t="s">
        <v>652</v>
      </c>
      <c r="P273" s="241" t="s">
        <v>652</v>
      </c>
      <c r="Q273" s="241" t="s">
        <v>652</v>
      </c>
      <c r="R273" s="241" t="s">
        <v>652</v>
      </c>
      <c r="S273" s="241" t="s">
        <v>652</v>
      </c>
      <c r="T273" s="241" t="s">
        <v>652</v>
      </c>
      <c r="U273" s="241" t="s">
        <v>652</v>
      </c>
      <c r="V273" s="241" t="s">
        <v>652</v>
      </c>
      <c r="W273" s="241" t="s">
        <v>652</v>
      </c>
      <c r="X273" s="241" t="s">
        <v>652</v>
      </c>
      <c r="Y273" s="241" t="s">
        <v>652</v>
      </c>
      <c r="Z273" s="241" t="s">
        <v>652</v>
      </c>
      <c r="AA273" s="241" t="s">
        <v>652</v>
      </c>
      <c r="AB273" s="241" t="s">
        <v>652</v>
      </c>
      <c r="AC273" s="241" t="s">
        <v>652</v>
      </c>
      <c r="AD273" s="241" t="s">
        <v>652</v>
      </c>
      <c r="AE273" s="241" t="s">
        <v>652</v>
      </c>
      <c r="AF273" s="241" t="s">
        <v>652</v>
      </c>
      <c r="AQ273" s="241" t="s">
        <v>1715</v>
      </c>
      <c r="AR273" s="241">
        <v>0</v>
      </c>
    </row>
    <row r="274" spans="1:44" ht="21.75" x14ac:dyDescent="0.5">
      <c r="A274" s="254">
        <v>119005</v>
      </c>
      <c r="B274" t="s">
        <v>428</v>
      </c>
      <c r="C274" s="241" t="s">
        <v>190</v>
      </c>
      <c r="D274" s="241" t="s">
        <v>188</v>
      </c>
      <c r="E274" s="241" t="s">
        <v>188</v>
      </c>
      <c r="F274" s="241" t="s">
        <v>190</v>
      </c>
      <c r="G274" s="241" t="s">
        <v>190</v>
      </c>
      <c r="H274" s="241" t="s">
        <v>188</v>
      </c>
      <c r="I274" s="241" t="s">
        <v>188</v>
      </c>
      <c r="J274" s="241" t="s">
        <v>188</v>
      </c>
      <c r="K274" s="241" t="s">
        <v>188</v>
      </c>
      <c r="L274" s="241" t="s">
        <v>188</v>
      </c>
      <c r="M274" s="241" t="s">
        <v>188</v>
      </c>
      <c r="N274" s="241" t="s">
        <v>188</v>
      </c>
      <c r="O274" s="241" t="s">
        <v>190</v>
      </c>
      <c r="P274" s="241" t="s">
        <v>188</v>
      </c>
      <c r="Q274" s="241" t="s">
        <v>190</v>
      </c>
      <c r="R274" s="241" t="s">
        <v>188</v>
      </c>
      <c r="S274" s="241" t="s">
        <v>188</v>
      </c>
      <c r="T274" s="241" t="s">
        <v>190</v>
      </c>
      <c r="U274" s="241" t="s">
        <v>190</v>
      </c>
      <c r="V274" s="241" t="s">
        <v>188</v>
      </c>
      <c r="W274" s="241" t="s">
        <v>188</v>
      </c>
      <c r="X274" s="241" t="s">
        <v>188</v>
      </c>
      <c r="Y274" s="241" t="s">
        <v>188</v>
      </c>
      <c r="Z274" s="241" t="s">
        <v>190</v>
      </c>
      <c r="AA274" s="241" t="s">
        <v>188</v>
      </c>
      <c r="AB274" s="241" t="s">
        <v>190</v>
      </c>
      <c r="AC274" s="241" t="s">
        <v>188</v>
      </c>
      <c r="AD274" s="241" t="s">
        <v>188</v>
      </c>
      <c r="AE274" s="241" t="s">
        <v>188</v>
      </c>
      <c r="AF274" s="241" t="s">
        <v>188</v>
      </c>
      <c r="AQ274" s="241">
        <v>0</v>
      </c>
      <c r="AR274" s="241">
        <v>0</v>
      </c>
    </row>
    <row r="275" spans="1:44" x14ac:dyDescent="0.2">
      <c r="A275">
        <v>119028</v>
      </c>
      <c r="B275" t="s">
        <v>428</v>
      </c>
      <c r="C275" t="s">
        <v>652</v>
      </c>
      <c r="D275" t="s">
        <v>652</v>
      </c>
      <c r="E275" t="s">
        <v>652</v>
      </c>
      <c r="F275" t="s">
        <v>652</v>
      </c>
      <c r="G275" t="s">
        <v>652</v>
      </c>
      <c r="H275" t="s">
        <v>652</v>
      </c>
      <c r="I275" t="s">
        <v>652</v>
      </c>
      <c r="J275" t="s">
        <v>652</v>
      </c>
      <c r="K275" t="s">
        <v>652</v>
      </c>
      <c r="L275" t="s">
        <v>652</v>
      </c>
      <c r="M275" t="s">
        <v>652</v>
      </c>
      <c r="N275" t="s">
        <v>652</v>
      </c>
      <c r="O275" t="s">
        <v>652</v>
      </c>
      <c r="P275" t="s">
        <v>652</v>
      </c>
      <c r="Q275" t="s">
        <v>652</v>
      </c>
      <c r="R275" t="s">
        <v>652</v>
      </c>
      <c r="S275" t="s">
        <v>652</v>
      </c>
      <c r="T275" t="s">
        <v>652</v>
      </c>
      <c r="U275" t="s">
        <v>652</v>
      </c>
      <c r="V275" t="s">
        <v>652</v>
      </c>
      <c r="W275" t="s">
        <v>652</v>
      </c>
      <c r="X275" t="s">
        <v>652</v>
      </c>
      <c r="Y275" t="s">
        <v>652</v>
      </c>
      <c r="Z275" t="s">
        <v>652</v>
      </c>
      <c r="AA275" t="s">
        <v>652</v>
      </c>
      <c r="AB275" t="s">
        <v>652</v>
      </c>
      <c r="AC275" t="s">
        <v>652</v>
      </c>
      <c r="AD275" t="s">
        <v>652</v>
      </c>
      <c r="AE275" t="s">
        <v>652</v>
      </c>
      <c r="AF275" t="s">
        <v>652</v>
      </c>
      <c r="AG275"/>
      <c r="AH275"/>
      <c r="AI275"/>
      <c r="AJ275"/>
      <c r="AK275"/>
      <c r="AL275"/>
      <c r="AM275"/>
      <c r="AN275"/>
      <c r="AO275"/>
      <c r="AP275"/>
      <c r="AQ275" s="241" t="s">
        <v>1715</v>
      </c>
      <c r="AR275" s="241">
        <v>0</v>
      </c>
    </row>
    <row r="276" spans="1:44" ht="18" x14ac:dyDescent="0.2">
      <c r="A276" s="278">
        <v>119047</v>
      </c>
      <c r="B276" t="s">
        <v>428</v>
      </c>
      <c r="C276" t="s">
        <v>652</v>
      </c>
      <c r="D276" t="s">
        <v>652</v>
      </c>
      <c r="E276" t="s">
        <v>652</v>
      </c>
      <c r="F276" t="s">
        <v>652</v>
      </c>
      <c r="G276" t="s">
        <v>652</v>
      </c>
      <c r="H276" t="s">
        <v>652</v>
      </c>
      <c r="I276" t="s">
        <v>652</v>
      </c>
      <c r="J276" t="s">
        <v>652</v>
      </c>
      <c r="K276" t="s">
        <v>652</v>
      </c>
      <c r="L276" t="s">
        <v>652</v>
      </c>
      <c r="M276" t="s">
        <v>652</v>
      </c>
      <c r="N276" t="s">
        <v>652</v>
      </c>
      <c r="O276" t="s">
        <v>652</v>
      </c>
      <c r="P276" t="s">
        <v>652</v>
      </c>
      <c r="Q276" t="s">
        <v>652</v>
      </c>
      <c r="R276" t="s">
        <v>652</v>
      </c>
      <c r="S276" t="s">
        <v>652</v>
      </c>
      <c r="T276" t="s">
        <v>652</v>
      </c>
      <c r="U276" t="s">
        <v>652</v>
      </c>
      <c r="V276" t="s">
        <v>652</v>
      </c>
      <c r="W276" t="s">
        <v>652</v>
      </c>
      <c r="X276" t="s">
        <v>652</v>
      </c>
      <c r="Y276" t="s">
        <v>652</v>
      </c>
      <c r="Z276" t="s">
        <v>652</v>
      </c>
      <c r="AA276" t="s">
        <v>652</v>
      </c>
      <c r="AB276" t="s">
        <v>652</v>
      </c>
      <c r="AC276" t="s">
        <v>652</v>
      </c>
      <c r="AD276" t="s">
        <v>652</v>
      </c>
      <c r="AE276" t="s">
        <v>652</v>
      </c>
      <c r="AF276" t="s">
        <v>652</v>
      </c>
      <c r="AG276"/>
      <c r="AH276"/>
      <c r="AI276"/>
      <c r="AJ276"/>
      <c r="AK276"/>
      <c r="AL276"/>
      <c r="AM276"/>
      <c r="AN276"/>
      <c r="AO276"/>
      <c r="AP276"/>
      <c r="AQ276" s="241">
        <v>0</v>
      </c>
      <c r="AR276" s="241">
        <v>0</v>
      </c>
    </row>
    <row r="277" spans="1:44" ht="15" x14ac:dyDescent="0.25">
      <c r="A277" s="267">
        <v>119048</v>
      </c>
      <c r="B277" t="s">
        <v>428</v>
      </c>
      <c r="C277" s="247" t="s">
        <v>652</v>
      </c>
      <c r="D277" s="247" t="s">
        <v>652</v>
      </c>
      <c r="E277" s="247" t="s">
        <v>652</v>
      </c>
      <c r="F277" s="247" t="s">
        <v>652</v>
      </c>
      <c r="G277" s="247" t="s">
        <v>652</v>
      </c>
      <c r="H277" s="247" t="s">
        <v>652</v>
      </c>
      <c r="I277" s="247" t="s">
        <v>652</v>
      </c>
      <c r="J277" s="247" t="s">
        <v>652</v>
      </c>
      <c r="K277" s="247" t="s">
        <v>652</v>
      </c>
      <c r="L277" s="247" t="s">
        <v>652</v>
      </c>
      <c r="M277" s="247" t="s">
        <v>652</v>
      </c>
      <c r="N277" s="247" t="s">
        <v>652</v>
      </c>
      <c r="O277" s="247" t="s">
        <v>652</v>
      </c>
      <c r="P277" s="247" t="s">
        <v>652</v>
      </c>
      <c r="Q277" s="247" t="s">
        <v>652</v>
      </c>
      <c r="R277" s="247" t="s">
        <v>652</v>
      </c>
      <c r="S277" s="247" t="s">
        <v>652</v>
      </c>
      <c r="T277" s="247" t="s">
        <v>652</v>
      </c>
      <c r="U277" s="247" t="s">
        <v>652</v>
      </c>
      <c r="V277" s="247" t="s">
        <v>652</v>
      </c>
      <c r="W277" s="247" t="s">
        <v>652</v>
      </c>
      <c r="X277" s="247" t="s">
        <v>652</v>
      </c>
      <c r="Y277" s="247" t="s">
        <v>652</v>
      </c>
      <c r="Z277" s="247" t="s">
        <v>652</v>
      </c>
      <c r="AA277" s="247" t="s">
        <v>652</v>
      </c>
      <c r="AB277" s="247" t="s">
        <v>652</v>
      </c>
      <c r="AC277" s="247" t="s">
        <v>652</v>
      </c>
      <c r="AD277" s="247" t="s">
        <v>652</v>
      </c>
      <c r="AE277" s="247" t="s">
        <v>652</v>
      </c>
      <c r="AF277" s="247" t="s">
        <v>652</v>
      </c>
      <c r="AG277" s="247"/>
      <c r="AH277" s="247"/>
      <c r="AI277" s="247"/>
      <c r="AJ277" s="247"/>
      <c r="AK277" s="247"/>
      <c r="AL277" s="247"/>
      <c r="AM277" s="247"/>
      <c r="AN277" s="247"/>
      <c r="AO277" s="247"/>
      <c r="AP277" s="247"/>
      <c r="AQ277" s="241">
        <v>0</v>
      </c>
      <c r="AR277" s="241">
        <v>0</v>
      </c>
    </row>
    <row r="278" spans="1:44" ht="18" x14ac:dyDescent="0.2">
      <c r="A278" s="278">
        <v>119052</v>
      </c>
      <c r="B278" t="s">
        <v>428</v>
      </c>
      <c r="C278" t="s">
        <v>652</v>
      </c>
      <c r="D278" t="s">
        <v>652</v>
      </c>
      <c r="E278" t="s">
        <v>652</v>
      </c>
      <c r="F278" t="s">
        <v>652</v>
      </c>
      <c r="G278" t="s">
        <v>652</v>
      </c>
      <c r="H278" t="s">
        <v>652</v>
      </c>
      <c r="I278" t="s">
        <v>652</v>
      </c>
      <c r="J278" t="s">
        <v>652</v>
      </c>
      <c r="K278" t="s">
        <v>652</v>
      </c>
      <c r="L278" t="s">
        <v>652</v>
      </c>
      <c r="M278" t="s">
        <v>652</v>
      </c>
      <c r="N278" t="s">
        <v>652</v>
      </c>
      <c r="O278" t="s">
        <v>652</v>
      </c>
      <c r="P278" t="s">
        <v>652</v>
      </c>
      <c r="Q278" t="s">
        <v>652</v>
      </c>
      <c r="R278" t="s">
        <v>652</v>
      </c>
      <c r="S278" t="s">
        <v>652</v>
      </c>
      <c r="T278" t="s">
        <v>652</v>
      </c>
      <c r="U278" t="s">
        <v>652</v>
      </c>
      <c r="V278" t="s">
        <v>652</v>
      </c>
      <c r="W278" t="s">
        <v>652</v>
      </c>
      <c r="X278" t="s">
        <v>652</v>
      </c>
      <c r="Y278" t="s">
        <v>652</v>
      </c>
      <c r="Z278" t="s">
        <v>652</v>
      </c>
      <c r="AA278" t="s">
        <v>652</v>
      </c>
      <c r="AB278" t="s">
        <v>652</v>
      </c>
      <c r="AC278" t="s">
        <v>652</v>
      </c>
      <c r="AD278" t="s">
        <v>652</v>
      </c>
      <c r="AE278" t="s">
        <v>652</v>
      </c>
      <c r="AF278" t="s">
        <v>652</v>
      </c>
      <c r="AG278"/>
      <c r="AH278"/>
      <c r="AI278"/>
      <c r="AJ278"/>
      <c r="AK278"/>
      <c r="AL278"/>
      <c r="AM278"/>
      <c r="AN278"/>
      <c r="AO278"/>
      <c r="AP278"/>
      <c r="AQ278" s="241">
        <v>0</v>
      </c>
      <c r="AR278" s="241">
        <v>0</v>
      </c>
    </row>
    <row r="279" spans="1:44" ht="15" x14ac:dyDescent="0.25">
      <c r="A279" s="265">
        <v>119077</v>
      </c>
      <c r="B279" t="s">
        <v>428</v>
      </c>
      <c r="C279" s="247" t="s">
        <v>652</v>
      </c>
      <c r="D279" s="247" t="s">
        <v>652</v>
      </c>
      <c r="E279" s="247" t="s">
        <v>652</v>
      </c>
      <c r="F279" s="247" t="s">
        <v>652</v>
      </c>
      <c r="G279" s="247" t="s">
        <v>652</v>
      </c>
      <c r="H279" s="247" t="s">
        <v>652</v>
      </c>
      <c r="I279" s="247" t="s">
        <v>652</v>
      </c>
      <c r="J279" s="247" t="s">
        <v>652</v>
      </c>
      <c r="K279" s="247" t="s">
        <v>652</v>
      </c>
      <c r="L279" s="247" t="s">
        <v>652</v>
      </c>
      <c r="M279" s="247" t="s">
        <v>652</v>
      </c>
      <c r="N279" s="247" t="s">
        <v>652</v>
      </c>
      <c r="O279" s="247" t="s">
        <v>652</v>
      </c>
      <c r="P279" s="247" t="s">
        <v>652</v>
      </c>
      <c r="Q279" s="247" t="s">
        <v>652</v>
      </c>
      <c r="R279" s="247" t="s">
        <v>652</v>
      </c>
      <c r="S279" s="247" t="s">
        <v>652</v>
      </c>
      <c r="T279" s="247" t="s">
        <v>652</v>
      </c>
      <c r="U279" s="247" t="s">
        <v>652</v>
      </c>
      <c r="V279" s="247" t="s">
        <v>652</v>
      </c>
      <c r="W279" s="247" t="s">
        <v>652</v>
      </c>
      <c r="X279" s="247" t="s">
        <v>652</v>
      </c>
      <c r="Y279" s="247" t="s">
        <v>652</v>
      </c>
      <c r="Z279" s="247" t="s">
        <v>652</v>
      </c>
      <c r="AA279" s="247" t="s">
        <v>652</v>
      </c>
      <c r="AB279" s="247" t="s">
        <v>652</v>
      </c>
      <c r="AC279" s="247" t="s">
        <v>652</v>
      </c>
      <c r="AD279" s="247" t="s">
        <v>652</v>
      </c>
      <c r="AE279" s="247" t="s">
        <v>652</v>
      </c>
      <c r="AF279" s="247" t="s">
        <v>652</v>
      </c>
      <c r="AN279" s="251"/>
      <c r="AP279" s="250"/>
      <c r="AQ279" s="241" t="s">
        <v>1716</v>
      </c>
      <c r="AR279" s="241">
        <v>0</v>
      </c>
    </row>
    <row r="280" spans="1:44" ht="18" x14ac:dyDescent="0.2">
      <c r="A280" s="278">
        <v>119082</v>
      </c>
      <c r="B280" t="s">
        <v>428</v>
      </c>
      <c r="C280" t="s">
        <v>652</v>
      </c>
      <c r="D280" t="s">
        <v>652</v>
      </c>
      <c r="E280" t="s">
        <v>652</v>
      </c>
      <c r="F280" t="s">
        <v>652</v>
      </c>
      <c r="G280" t="s">
        <v>652</v>
      </c>
      <c r="H280" t="s">
        <v>652</v>
      </c>
      <c r="I280" t="s">
        <v>652</v>
      </c>
      <c r="J280" t="s">
        <v>652</v>
      </c>
      <c r="K280" t="s">
        <v>652</v>
      </c>
      <c r="L280" t="s">
        <v>652</v>
      </c>
      <c r="M280" t="s">
        <v>652</v>
      </c>
      <c r="N280" t="s">
        <v>652</v>
      </c>
      <c r="O280" t="s">
        <v>652</v>
      </c>
      <c r="P280" t="s">
        <v>652</v>
      </c>
      <c r="Q280" t="s">
        <v>652</v>
      </c>
      <c r="R280" t="s">
        <v>652</v>
      </c>
      <c r="S280" t="s">
        <v>652</v>
      </c>
      <c r="T280" t="s">
        <v>652</v>
      </c>
      <c r="U280" t="s">
        <v>652</v>
      </c>
      <c r="V280" t="s">
        <v>652</v>
      </c>
      <c r="W280" t="s">
        <v>652</v>
      </c>
      <c r="X280" t="s">
        <v>652</v>
      </c>
      <c r="Y280" t="s">
        <v>652</v>
      </c>
      <c r="Z280" t="s">
        <v>652</v>
      </c>
      <c r="AA280" t="s">
        <v>652</v>
      </c>
      <c r="AB280" t="s">
        <v>652</v>
      </c>
      <c r="AC280" t="s">
        <v>652</v>
      </c>
      <c r="AD280" t="s">
        <v>652</v>
      </c>
      <c r="AE280" t="s">
        <v>652</v>
      </c>
      <c r="AF280" t="s">
        <v>652</v>
      </c>
      <c r="AG280"/>
      <c r="AH280"/>
      <c r="AI280"/>
      <c r="AJ280"/>
      <c r="AK280"/>
      <c r="AL280"/>
      <c r="AM280"/>
      <c r="AN280"/>
      <c r="AO280"/>
      <c r="AP280"/>
      <c r="AQ280" s="241">
        <v>0</v>
      </c>
      <c r="AR280" s="241">
        <v>0</v>
      </c>
    </row>
    <row r="281" spans="1:44" x14ac:dyDescent="0.2">
      <c r="A281">
        <v>119084</v>
      </c>
      <c r="B281" t="s">
        <v>428</v>
      </c>
      <c r="C281" t="s">
        <v>652</v>
      </c>
      <c r="D281" t="s">
        <v>652</v>
      </c>
      <c r="E281" t="s">
        <v>652</v>
      </c>
      <c r="F281" t="s">
        <v>652</v>
      </c>
      <c r="G281" t="s">
        <v>652</v>
      </c>
      <c r="H281" t="s">
        <v>652</v>
      </c>
      <c r="I281" t="s">
        <v>652</v>
      </c>
      <c r="J281" t="s">
        <v>652</v>
      </c>
      <c r="K281" t="s">
        <v>652</v>
      </c>
      <c r="L281" t="s">
        <v>652</v>
      </c>
      <c r="M281" t="s">
        <v>652</v>
      </c>
      <c r="N281" t="s">
        <v>652</v>
      </c>
      <c r="O281" t="s">
        <v>652</v>
      </c>
      <c r="P281" t="s">
        <v>652</v>
      </c>
      <c r="Q281" t="s">
        <v>652</v>
      </c>
      <c r="R281" t="s">
        <v>652</v>
      </c>
      <c r="S281" t="s">
        <v>652</v>
      </c>
      <c r="T281" t="s">
        <v>652</v>
      </c>
      <c r="U281" t="s">
        <v>652</v>
      </c>
      <c r="V281" t="s">
        <v>652</v>
      </c>
      <c r="W281" t="s">
        <v>652</v>
      </c>
      <c r="X281" t="s">
        <v>652</v>
      </c>
      <c r="Y281" t="s">
        <v>652</v>
      </c>
      <c r="Z281" t="s">
        <v>652</v>
      </c>
      <c r="AA281" t="s">
        <v>652</v>
      </c>
      <c r="AB281" t="s">
        <v>652</v>
      </c>
      <c r="AC281" t="s">
        <v>652</v>
      </c>
      <c r="AD281" t="s">
        <v>652</v>
      </c>
      <c r="AE281" t="s">
        <v>652</v>
      </c>
      <c r="AF281" t="s">
        <v>652</v>
      </c>
      <c r="AG281"/>
      <c r="AH281"/>
      <c r="AI281"/>
      <c r="AJ281"/>
      <c r="AK281"/>
      <c r="AL281"/>
      <c r="AM281"/>
      <c r="AN281"/>
      <c r="AO281"/>
      <c r="AP281"/>
      <c r="AQ281" s="241">
        <v>0</v>
      </c>
      <c r="AR281" s="241">
        <v>0</v>
      </c>
    </row>
    <row r="282" spans="1:44" ht="18" x14ac:dyDescent="0.2">
      <c r="A282" s="278">
        <v>119096</v>
      </c>
      <c r="B282" t="s">
        <v>428</v>
      </c>
      <c r="C282" t="s">
        <v>652</v>
      </c>
      <c r="D282" t="s">
        <v>652</v>
      </c>
      <c r="E282" t="s">
        <v>652</v>
      </c>
      <c r="F282" t="s">
        <v>652</v>
      </c>
      <c r="G282" t="s">
        <v>652</v>
      </c>
      <c r="H282" t="s">
        <v>652</v>
      </c>
      <c r="I282" t="s">
        <v>652</v>
      </c>
      <c r="J282" t="s">
        <v>652</v>
      </c>
      <c r="K282" t="s">
        <v>652</v>
      </c>
      <c r="L282" t="s">
        <v>652</v>
      </c>
      <c r="M282" t="s">
        <v>652</v>
      </c>
      <c r="N282" t="s">
        <v>652</v>
      </c>
      <c r="O282" t="s">
        <v>652</v>
      </c>
      <c r="P282" t="s">
        <v>652</v>
      </c>
      <c r="Q282" t="s">
        <v>652</v>
      </c>
      <c r="R282" t="s">
        <v>652</v>
      </c>
      <c r="S282" t="s">
        <v>652</v>
      </c>
      <c r="T282" t="s">
        <v>652</v>
      </c>
      <c r="U282" t="s">
        <v>652</v>
      </c>
      <c r="V282" t="s">
        <v>652</v>
      </c>
      <c r="W282" t="s">
        <v>652</v>
      </c>
      <c r="X282" t="s">
        <v>652</v>
      </c>
      <c r="Y282" t="s">
        <v>652</v>
      </c>
      <c r="Z282" t="s">
        <v>652</v>
      </c>
      <c r="AA282" t="s">
        <v>652</v>
      </c>
      <c r="AB282" t="s">
        <v>652</v>
      </c>
      <c r="AC282" t="s">
        <v>652</v>
      </c>
      <c r="AD282" t="s">
        <v>652</v>
      </c>
      <c r="AE282" t="s">
        <v>652</v>
      </c>
      <c r="AF282" t="s">
        <v>652</v>
      </c>
      <c r="AG282"/>
      <c r="AH282"/>
      <c r="AI282"/>
      <c r="AJ282"/>
      <c r="AK282"/>
      <c r="AL282"/>
      <c r="AM282"/>
      <c r="AN282"/>
      <c r="AO282"/>
      <c r="AP282"/>
      <c r="AQ282" s="241">
        <v>0</v>
      </c>
      <c r="AR282" s="241">
        <v>0</v>
      </c>
    </row>
    <row r="283" spans="1:44" ht="18" x14ac:dyDescent="0.2">
      <c r="A283" s="278">
        <v>119123</v>
      </c>
      <c r="B283" t="s">
        <v>428</v>
      </c>
      <c r="C283" t="s">
        <v>652</v>
      </c>
      <c r="D283" t="s">
        <v>652</v>
      </c>
      <c r="E283" t="s">
        <v>652</v>
      </c>
      <c r="F283" t="s">
        <v>652</v>
      </c>
      <c r="G283" t="s">
        <v>652</v>
      </c>
      <c r="H283" t="s">
        <v>652</v>
      </c>
      <c r="I283" t="s">
        <v>652</v>
      </c>
      <c r="J283" t="s">
        <v>652</v>
      </c>
      <c r="K283" t="s">
        <v>652</v>
      </c>
      <c r="L283" t="s">
        <v>652</v>
      </c>
      <c r="M283" t="s">
        <v>652</v>
      </c>
      <c r="N283" t="s">
        <v>652</v>
      </c>
      <c r="O283" t="s">
        <v>652</v>
      </c>
      <c r="P283" t="s">
        <v>652</v>
      </c>
      <c r="Q283" t="s">
        <v>652</v>
      </c>
      <c r="R283" t="s">
        <v>652</v>
      </c>
      <c r="S283" t="s">
        <v>652</v>
      </c>
      <c r="T283" t="s">
        <v>652</v>
      </c>
      <c r="U283" t="s">
        <v>652</v>
      </c>
      <c r="V283" t="s">
        <v>652</v>
      </c>
      <c r="W283" t="s">
        <v>652</v>
      </c>
      <c r="X283" t="s">
        <v>652</v>
      </c>
      <c r="Y283" t="s">
        <v>652</v>
      </c>
      <c r="Z283" t="s">
        <v>652</v>
      </c>
      <c r="AA283" t="s">
        <v>652</v>
      </c>
      <c r="AB283" t="s">
        <v>652</v>
      </c>
      <c r="AC283" t="s">
        <v>652</v>
      </c>
      <c r="AD283" t="s">
        <v>652</v>
      </c>
      <c r="AE283" t="s">
        <v>652</v>
      </c>
      <c r="AF283" t="s">
        <v>652</v>
      </c>
      <c r="AG283"/>
      <c r="AH283"/>
      <c r="AI283"/>
      <c r="AJ283"/>
      <c r="AK283"/>
      <c r="AL283"/>
      <c r="AM283"/>
      <c r="AN283"/>
      <c r="AO283"/>
      <c r="AP283"/>
      <c r="AQ283" s="241">
        <v>0</v>
      </c>
      <c r="AR283" s="241">
        <v>0</v>
      </c>
    </row>
    <row r="284" spans="1:44" x14ac:dyDescent="0.2">
      <c r="A284">
        <v>119148</v>
      </c>
      <c r="B284" t="s">
        <v>428</v>
      </c>
      <c r="C284" t="s">
        <v>652</v>
      </c>
      <c r="D284" t="s">
        <v>652</v>
      </c>
      <c r="E284" t="s">
        <v>652</v>
      </c>
      <c r="F284" t="s">
        <v>652</v>
      </c>
      <c r="G284" t="s">
        <v>652</v>
      </c>
      <c r="H284" t="s">
        <v>652</v>
      </c>
      <c r="I284" t="s">
        <v>652</v>
      </c>
      <c r="J284" t="s">
        <v>652</v>
      </c>
      <c r="K284" t="s">
        <v>652</v>
      </c>
      <c r="L284" t="s">
        <v>652</v>
      </c>
      <c r="M284" t="s">
        <v>652</v>
      </c>
      <c r="N284" t="s">
        <v>652</v>
      </c>
      <c r="O284" t="s">
        <v>652</v>
      </c>
      <c r="P284" t="s">
        <v>652</v>
      </c>
      <c r="Q284" t="s">
        <v>652</v>
      </c>
      <c r="R284" t="s">
        <v>652</v>
      </c>
      <c r="S284" t="s">
        <v>652</v>
      </c>
      <c r="T284" t="s">
        <v>652</v>
      </c>
      <c r="U284" t="s">
        <v>652</v>
      </c>
      <c r="V284" t="s">
        <v>652</v>
      </c>
      <c r="W284" t="s">
        <v>652</v>
      </c>
      <c r="X284" t="s">
        <v>652</v>
      </c>
      <c r="Y284" t="s">
        <v>652</v>
      </c>
      <c r="Z284" t="s">
        <v>652</v>
      </c>
      <c r="AA284" t="s">
        <v>652</v>
      </c>
      <c r="AB284" t="s">
        <v>652</v>
      </c>
      <c r="AC284" t="s">
        <v>652</v>
      </c>
      <c r="AD284" t="s">
        <v>652</v>
      </c>
      <c r="AE284" t="s">
        <v>652</v>
      </c>
      <c r="AF284" t="s">
        <v>652</v>
      </c>
      <c r="AG284"/>
      <c r="AH284"/>
      <c r="AI284"/>
      <c r="AJ284"/>
      <c r="AK284"/>
      <c r="AL284"/>
      <c r="AM284"/>
      <c r="AN284"/>
      <c r="AO284"/>
      <c r="AP284"/>
      <c r="AQ284" s="241" t="s">
        <v>1716</v>
      </c>
      <c r="AR284" s="241">
        <v>0</v>
      </c>
    </row>
    <row r="285" spans="1:44" ht="18" x14ac:dyDescent="0.2">
      <c r="A285" s="278">
        <v>119155</v>
      </c>
      <c r="B285" t="s">
        <v>428</v>
      </c>
      <c r="C285" t="s">
        <v>652</v>
      </c>
      <c r="D285" t="s">
        <v>652</v>
      </c>
      <c r="E285" t="s">
        <v>652</v>
      </c>
      <c r="F285" t="s">
        <v>652</v>
      </c>
      <c r="G285" t="s">
        <v>652</v>
      </c>
      <c r="H285" t="s">
        <v>652</v>
      </c>
      <c r="I285" t="s">
        <v>652</v>
      </c>
      <c r="J285" t="s">
        <v>652</v>
      </c>
      <c r="K285" t="s">
        <v>652</v>
      </c>
      <c r="L285" t="s">
        <v>652</v>
      </c>
      <c r="M285" t="s">
        <v>652</v>
      </c>
      <c r="N285" t="s">
        <v>652</v>
      </c>
      <c r="O285" t="s">
        <v>652</v>
      </c>
      <c r="P285" t="s">
        <v>652</v>
      </c>
      <c r="Q285" t="s">
        <v>652</v>
      </c>
      <c r="R285" t="s">
        <v>652</v>
      </c>
      <c r="S285" t="s">
        <v>652</v>
      </c>
      <c r="T285" t="s">
        <v>652</v>
      </c>
      <c r="U285" t="s">
        <v>652</v>
      </c>
      <c r="V285" t="s">
        <v>652</v>
      </c>
      <c r="W285" t="s">
        <v>652</v>
      </c>
      <c r="X285" t="s">
        <v>652</v>
      </c>
      <c r="Y285" t="s">
        <v>652</v>
      </c>
      <c r="Z285" t="s">
        <v>652</v>
      </c>
      <c r="AA285" t="s">
        <v>652</v>
      </c>
      <c r="AB285" t="s">
        <v>652</v>
      </c>
      <c r="AC285" t="s">
        <v>652</v>
      </c>
      <c r="AD285" t="s">
        <v>652</v>
      </c>
      <c r="AE285" t="s">
        <v>652</v>
      </c>
      <c r="AF285" t="s">
        <v>652</v>
      </c>
      <c r="AG285"/>
      <c r="AH285"/>
      <c r="AI285"/>
      <c r="AJ285"/>
      <c r="AK285"/>
      <c r="AL285"/>
      <c r="AM285"/>
      <c r="AN285"/>
      <c r="AO285"/>
      <c r="AP285"/>
      <c r="AQ285" s="241">
        <v>0</v>
      </c>
      <c r="AR285" s="241">
        <v>0</v>
      </c>
    </row>
    <row r="286" spans="1:44" x14ac:dyDescent="0.2">
      <c r="A286">
        <v>119188</v>
      </c>
      <c r="B286" t="s">
        <v>428</v>
      </c>
      <c r="C286" t="s">
        <v>652</v>
      </c>
      <c r="D286" t="s">
        <v>652</v>
      </c>
      <c r="E286" t="s">
        <v>652</v>
      </c>
      <c r="F286" t="s">
        <v>652</v>
      </c>
      <c r="G286" t="s">
        <v>652</v>
      </c>
      <c r="H286" t="s">
        <v>652</v>
      </c>
      <c r="I286" t="s">
        <v>652</v>
      </c>
      <c r="J286" t="s">
        <v>652</v>
      </c>
      <c r="K286" t="s">
        <v>652</v>
      </c>
      <c r="L286" t="s">
        <v>652</v>
      </c>
      <c r="M286" t="s">
        <v>652</v>
      </c>
      <c r="N286" t="s">
        <v>652</v>
      </c>
      <c r="O286" t="s">
        <v>652</v>
      </c>
      <c r="P286" t="s">
        <v>652</v>
      </c>
      <c r="Q286" t="s">
        <v>652</v>
      </c>
      <c r="R286" t="s">
        <v>652</v>
      </c>
      <c r="S286" t="s">
        <v>652</v>
      </c>
      <c r="T286" t="s">
        <v>652</v>
      </c>
      <c r="U286" t="s">
        <v>652</v>
      </c>
      <c r="V286" t="s">
        <v>652</v>
      </c>
      <c r="W286" t="s">
        <v>652</v>
      </c>
      <c r="X286" t="s">
        <v>652</v>
      </c>
      <c r="Y286" t="s">
        <v>652</v>
      </c>
      <c r="Z286" t="s">
        <v>652</v>
      </c>
      <c r="AA286" t="s">
        <v>652</v>
      </c>
      <c r="AB286" t="s">
        <v>652</v>
      </c>
      <c r="AC286" t="s">
        <v>652</v>
      </c>
      <c r="AD286" t="s">
        <v>652</v>
      </c>
      <c r="AE286" t="s">
        <v>652</v>
      </c>
      <c r="AF286" t="s">
        <v>652</v>
      </c>
      <c r="AG286"/>
      <c r="AH286"/>
      <c r="AI286"/>
      <c r="AJ286"/>
      <c r="AK286"/>
      <c r="AL286"/>
      <c r="AM286"/>
      <c r="AN286"/>
      <c r="AO286"/>
      <c r="AP286"/>
      <c r="AQ286" s="241" t="s">
        <v>576</v>
      </c>
      <c r="AR286" s="241">
        <v>0</v>
      </c>
    </row>
    <row r="287" spans="1:44" ht="18" x14ac:dyDescent="0.2">
      <c r="A287" s="278">
        <v>119191</v>
      </c>
      <c r="B287" t="s">
        <v>428</v>
      </c>
      <c r="C287" t="s">
        <v>652</v>
      </c>
      <c r="D287" t="s">
        <v>652</v>
      </c>
      <c r="E287" t="s">
        <v>652</v>
      </c>
      <c r="F287" t="s">
        <v>652</v>
      </c>
      <c r="G287" t="s">
        <v>652</v>
      </c>
      <c r="H287" t="s">
        <v>652</v>
      </c>
      <c r="I287" t="s">
        <v>652</v>
      </c>
      <c r="J287" t="s">
        <v>652</v>
      </c>
      <c r="K287" t="s">
        <v>652</v>
      </c>
      <c r="L287" t="s">
        <v>652</v>
      </c>
      <c r="M287" t="s">
        <v>652</v>
      </c>
      <c r="N287" t="s">
        <v>652</v>
      </c>
      <c r="O287" t="s">
        <v>652</v>
      </c>
      <c r="P287" t="s">
        <v>652</v>
      </c>
      <c r="Q287" t="s">
        <v>652</v>
      </c>
      <c r="R287" t="s">
        <v>652</v>
      </c>
      <c r="S287" t="s">
        <v>652</v>
      </c>
      <c r="T287" t="s">
        <v>652</v>
      </c>
      <c r="U287" t="s">
        <v>652</v>
      </c>
      <c r="V287" t="s">
        <v>652</v>
      </c>
      <c r="W287" t="s">
        <v>652</v>
      </c>
      <c r="X287" t="s">
        <v>652</v>
      </c>
      <c r="Y287" t="s">
        <v>652</v>
      </c>
      <c r="Z287" t="s">
        <v>652</v>
      </c>
      <c r="AA287" t="s">
        <v>652</v>
      </c>
      <c r="AB287" t="s">
        <v>652</v>
      </c>
      <c r="AC287" t="s">
        <v>652</v>
      </c>
      <c r="AD287" t="s">
        <v>652</v>
      </c>
      <c r="AE287" t="s">
        <v>652</v>
      </c>
      <c r="AF287" t="s">
        <v>652</v>
      </c>
      <c r="AG287"/>
      <c r="AH287"/>
      <c r="AI287"/>
      <c r="AJ287"/>
      <c r="AK287"/>
      <c r="AL287"/>
      <c r="AM287"/>
      <c r="AN287"/>
      <c r="AO287"/>
      <c r="AP287"/>
      <c r="AQ287" s="241">
        <v>0</v>
      </c>
      <c r="AR287" s="241">
        <v>0</v>
      </c>
    </row>
    <row r="288" spans="1:44" ht="18" x14ac:dyDescent="0.2">
      <c r="A288" s="278">
        <v>119209</v>
      </c>
      <c r="B288" t="s">
        <v>428</v>
      </c>
      <c r="C288" t="s">
        <v>652</v>
      </c>
      <c r="D288" t="s">
        <v>652</v>
      </c>
      <c r="E288" t="s">
        <v>652</v>
      </c>
      <c r="F288" t="s">
        <v>652</v>
      </c>
      <c r="G288" t="s">
        <v>652</v>
      </c>
      <c r="H288" t="s">
        <v>652</v>
      </c>
      <c r="I288" t="s">
        <v>652</v>
      </c>
      <c r="J288" t="s">
        <v>652</v>
      </c>
      <c r="K288" t="s">
        <v>652</v>
      </c>
      <c r="L288" t="s">
        <v>652</v>
      </c>
      <c r="M288" t="s">
        <v>652</v>
      </c>
      <c r="N288" t="s">
        <v>652</v>
      </c>
      <c r="O288" t="s">
        <v>652</v>
      </c>
      <c r="P288" t="s">
        <v>652</v>
      </c>
      <c r="Q288" t="s">
        <v>652</v>
      </c>
      <c r="R288" t="s">
        <v>652</v>
      </c>
      <c r="S288" t="s">
        <v>652</v>
      </c>
      <c r="T288" t="s">
        <v>652</v>
      </c>
      <c r="U288" t="s">
        <v>652</v>
      </c>
      <c r="V288" t="s">
        <v>652</v>
      </c>
      <c r="W288" t="s">
        <v>652</v>
      </c>
      <c r="X288" t="s">
        <v>652</v>
      </c>
      <c r="Y288" t="s">
        <v>652</v>
      </c>
      <c r="Z288" t="s">
        <v>652</v>
      </c>
      <c r="AA288" t="s">
        <v>652</v>
      </c>
      <c r="AB288" t="s">
        <v>652</v>
      </c>
      <c r="AC288" t="s">
        <v>652</v>
      </c>
      <c r="AD288" t="s">
        <v>652</v>
      </c>
      <c r="AE288" t="s">
        <v>652</v>
      </c>
      <c r="AF288" t="s">
        <v>652</v>
      </c>
      <c r="AG288"/>
      <c r="AH288"/>
      <c r="AI288"/>
      <c r="AJ288"/>
      <c r="AK288"/>
      <c r="AL288"/>
      <c r="AM288"/>
      <c r="AN288"/>
      <c r="AO288"/>
      <c r="AP288"/>
      <c r="AQ288" s="241">
        <v>0</v>
      </c>
      <c r="AR288" s="241">
        <v>0</v>
      </c>
    </row>
    <row r="289" spans="1:44" ht="18" x14ac:dyDescent="0.2">
      <c r="A289" s="278">
        <v>119217</v>
      </c>
      <c r="B289" t="s">
        <v>428</v>
      </c>
      <c r="C289" t="s">
        <v>652</v>
      </c>
      <c r="D289" t="s">
        <v>652</v>
      </c>
      <c r="E289" t="s">
        <v>652</v>
      </c>
      <c r="F289" t="s">
        <v>652</v>
      </c>
      <c r="G289" t="s">
        <v>652</v>
      </c>
      <c r="H289" t="s">
        <v>652</v>
      </c>
      <c r="I289" t="s">
        <v>652</v>
      </c>
      <c r="J289" t="s">
        <v>652</v>
      </c>
      <c r="K289" t="s">
        <v>652</v>
      </c>
      <c r="L289" t="s">
        <v>652</v>
      </c>
      <c r="M289" t="s">
        <v>652</v>
      </c>
      <c r="N289" t="s">
        <v>652</v>
      </c>
      <c r="O289" t="s">
        <v>652</v>
      </c>
      <c r="P289" t="s">
        <v>652</v>
      </c>
      <c r="Q289" t="s">
        <v>652</v>
      </c>
      <c r="R289" t="s">
        <v>652</v>
      </c>
      <c r="S289" t="s">
        <v>652</v>
      </c>
      <c r="T289" t="s">
        <v>652</v>
      </c>
      <c r="U289" t="s">
        <v>652</v>
      </c>
      <c r="V289" t="s">
        <v>652</v>
      </c>
      <c r="W289" t="s">
        <v>652</v>
      </c>
      <c r="X289" t="s">
        <v>652</v>
      </c>
      <c r="Y289" t="s">
        <v>652</v>
      </c>
      <c r="Z289" t="s">
        <v>652</v>
      </c>
      <c r="AA289" t="s">
        <v>652</v>
      </c>
      <c r="AB289" t="s">
        <v>652</v>
      </c>
      <c r="AC289" t="s">
        <v>652</v>
      </c>
      <c r="AD289" t="s">
        <v>652</v>
      </c>
      <c r="AE289" t="s">
        <v>652</v>
      </c>
      <c r="AF289" t="s">
        <v>652</v>
      </c>
      <c r="AG289"/>
      <c r="AH289"/>
      <c r="AI289"/>
      <c r="AJ289"/>
      <c r="AK289"/>
      <c r="AL289"/>
      <c r="AM289"/>
      <c r="AN289"/>
      <c r="AO289"/>
      <c r="AP289"/>
      <c r="AQ289" s="241">
        <v>0</v>
      </c>
      <c r="AR289" s="241">
        <v>0</v>
      </c>
    </row>
    <row r="290" spans="1:44" x14ac:dyDescent="0.2">
      <c r="A290" s="241">
        <v>119235</v>
      </c>
      <c r="B290" t="s">
        <v>428</v>
      </c>
      <c r="C290" s="241" t="s">
        <v>652</v>
      </c>
      <c r="D290" s="241" t="s">
        <v>652</v>
      </c>
      <c r="E290" s="241" t="s">
        <v>652</v>
      </c>
      <c r="F290" s="241" t="s">
        <v>652</v>
      </c>
      <c r="G290" s="241" t="s">
        <v>652</v>
      </c>
      <c r="H290" s="241" t="s">
        <v>652</v>
      </c>
      <c r="I290" s="241" t="s">
        <v>652</v>
      </c>
      <c r="J290" s="241" t="s">
        <v>652</v>
      </c>
      <c r="K290" s="241" t="s">
        <v>652</v>
      </c>
      <c r="L290" s="241" t="s">
        <v>652</v>
      </c>
      <c r="M290" s="241" t="s">
        <v>652</v>
      </c>
      <c r="N290" s="241" t="s">
        <v>652</v>
      </c>
      <c r="O290" s="241" t="s">
        <v>652</v>
      </c>
      <c r="P290" s="241" t="s">
        <v>652</v>
      </c>
      <c r="Q290" s="241" t="s">
        <v>652</v>
      </c>
      <c r="R290" s="241" t="s">
        <v>652</v>
      </c>
      <c r="T290" s="241" t="s">
        <v>652</v>
      </c>
      <c r="U290" s="241" t="s">
        <v>652</v>
      </c>
      <c r="V290" s="241" t="s">
        <v>652</v>
      </c>
      <c r="W290" s="241" t="s">
        <v>652</v>
      </c>
      <c r="X290" s="241" t="s">
        <v>652</v>
      </c>
      <c r="Y290" s="241" t="s">
        <v>652</v>
      </c>
      <c r="Z290" s="241" t="s">
        <v>652</v>
      </c>
      <c r="AA290" s="241" t="s">
        <v>652</v>
      </c>
      <c r="AB290" s="241" t="s">
        <v>652</v>
      </c>
      <c r="AC290" s="241" t="s">
        <v>652</v>
      </c>
      <c r="AD290" s="241" t="s">
        <v>652</v>
      </c>
      <c r="AE290" s="241" t="s">
        <v>652</v>
      </c>
      <c r="AF290" s="241" t="s">
        <v>652</v>
      </c>
      <c r="AQ290" s="241" t="s">
        <v>1799</v>
      </c>
      <c r="AR290" s="241">
        <v>0</v>
      </c>
    </row>
    <row r="291" spans="1:44" ht="18" x14ac:dyDescent="0.2">
      <c r="A291" s="278">
        <v>119266</v>
      </c>
      <c r="B291" t="s">
        <v>428</v>
      </c>
      <c r="C291" t="s">
        <v>652</v>
      </c>
      <c r="D291" t="s">
        <v>652</v>
      </c>
      <c r="E291" t="s">
        <v>652</v>
      </c>
      <c r="F291" t="s">
        <v>652</v>
      </c>
      <c r="G291" t="s">
        <v>652</v>
      </c>
      <c r="H291" t="s">
        <v>652</v>
      </c>
      <c r="I291" t="s">
        <v>652</v>
      </c>
      <c r="J291" t="s">
        <v>652</v>
      </c>
      <c r="K291" t="s">
        <v>652</v>
      </c>
      <c r="L291" t="s">
        <v>652</v>
      </c>
      <c r="M291" t="s">
        <v>652</v>
      </c>
      <c r="N291" t="s">
        <v>652</v>
      </c>
      <c r="O291" t="s">
        <v>652</v>
      </c>
      <c r="P291" t="s">
        <v>652</v>
      </c>
      <c r="Q291" t="s">
        <v>652</v>
      </c>
      <c r="R291" t="s">
        <v>652</v>
      </c>
      <c r="S291" t="s">
        <v>652</v>
      </c>
      <c r="T291" t="s">
        <v>652</v>
      </c>
      <c r="U291" t="s">
        <v>652</v>
      </c>
      <c r="V291" t="s">
        <v>652</v>
      </c>
      <c r="W291" t="s">
        <v>652</v>
      </c>
      <c r="X291" t="s">
        <v>652</v>
      </c>
      <c r="Y291" t="s">
        <v>652</v>
      </c>
      <c r="Z291" t="s">
        <v>652</v>
      </c>
      <c r="AA291" t="s">
        <v>652</v>
      </c>
      <c r="AB291" t="s">
        <v>652</v>
      </c>
      <c r="AC291" t="s">
        <v>652</v>
      </c>
      <c r="AD291" t="s">
        <v>652</v>
      </c>
      <c r="AE291" t="s">
        <v>652</v>
      </c>
      <c r="AF291" t="s">
        <v>652</v>
      </c>
      <c r="AG291"/>
      <c r="AH291"/>
      <c r="AI291"/>
      <c r="AJ291"/>
      <c r="AK291"/>
      <c r="AL291"/>
      <c r="AM291"/>
      <c r="AN291"/>
      <c r="AO291"/>
      <c r="AP291"/>
      <c r="AQ291" s="241">
        <v>0</v>
      </c>
      <c r="AR291" s="241">
        <v>0</v>
      </c>
    </row>
    <row r="292" spans="1:44" x14ac:dyDescent="0.2">
      <c r="A292" s="241">
        <v>119271</v>
      </c>
      <c r="B292" t="s">
        <v>428</v>
      </c>
      <c r="C292" s="241" t="s">
        <v>652</v>
      </c>
      <c r="D292" s="241" t="s">
        <v>652</v>
      </c>
      <c r="E292" s="241" t="s">
        <v>652</v>
      </c>
      <c r="F292" s="241" t="s">
        <v>652</v>
      </c>
      <c r="G292" s="241" t="s">
        <v>652</v>
      </c>
      <c r="H292" s="241" t="s">
        <v>652</v>
      </c>
      <c r="I292" s="241" t="s">
        <v>652</v>
      </c>
      <c r="J292" s="241" t="s">
        <v>652</v>
      </c>
      <c r="K292" s="241" t="s">
        <v>652</v>
      </c>
      <c r="L292" s="241" t="s">
        <v>652</v>
      </c>
      <c r="M292" s="241" t="s">
        <v>652</v>
      </c>
      <c r="N292" s="241" t="s">
        <v>652</v>
      </c>
      <c r="O292" s="241" t="s">
        <v>652</v>
      </c>
      <c r="P292" s="241" t="s">
        <v>652</v>
      </c>
      <c r="Q292" s="241" t="s">
        <v>652</v>
      </c>
      <c r="R292" s="241" t="s">
        <v>652</v>
      </c>
      <c r="S292" s="241" t="s">
        <v>652</v>
      </c>
      <c r="T292" s="241" t="s">
        <v>652</v>
      </c>
      <c r="U292" s="241" t="s">
        <v>652</v>
      </c>
      <c r="V292" s="241" t="s">
        <v>652</v>
      </c>
      <c r="W292" s="241" t="s">
        <v>652</v>
      </c>
      <c r="X292" s="241" t="s">
        <v>652</v>
      </c>
      <c r="Y292" s="241" t="s">
        <v>652</v>
      </c>
      <c r="Z292" s="241" t="s">
        <v>652</v>
      </c>
      <c r="AA292" s="241" t="s">
        <v>652</v>
      </c>
      <c r="AB292" s="241" t="s">
        <v>652</v>
      </c>
      <c r="AC292" s="241" t="s">
        <v>652</v>
      </c>
      <c r="AD292" s="241" t="s">
        <v>652</v>
      </c>
      <c r="AE292" s="241" t="s">
        <v>652</v>
      </c>
      <c r="AF292" s="241" t="s">
        <v>652</v>
      </c>
      <c r="AQ292" s="241" t="s">
        <v>576</v>
      </c>
      <c r="AR292" s="241">
        <v>0</v>
      </c>
    </row>
    <row r="293" spans="1:44" ht="18" x14ac:dyDescent="0.2">
      <c r="A293" s="278">
        <v>119282</v>
      </c>
      <c r="B293" t="s">
        <v>428</v>
      </c>
      <c r="C293" t="s">
        <v>652</v>
      </c>
      <c r="D293" t="s">
        <v>652</v>
      </c>
      <c r="E293" t="s">
        <v>652</v>
      </c>
      <c r="F293" t="s">
        <v>652</v>
      </c>
      <c r="G293" t="s">
        <v>652</v>
      </c>
      <c r="H293" t="s">
        <v>652</v>
      </c>
      <c r="I293" t="s">
        <v>652</v>
      </c>
      <c r="J293" t="s">
        <v>652</v>
      </c>
      <c r="K293" t="s">
        <v>652</v>
      </c>
      <c r="L293" t="s">
        <v>652</v>
      </c>
      <c r="M293" t="s">
        <v>652</v>
      </c>
      <c r="N293" t="s">
        <v>652</v>
      </c>
      <c r="O293" t="s">
        <v>652</v>
      </c>
      <c r="P293" t="s">
        <v>652</v>
      </c>
      <c r="Q293" t="s">
        <v>652</v>
      </c>
      <c r="R293" t="s">
        <v>652</v>
      </c>
      <c r="S293" t="s">
        <v>652</v>
      </c>
      <c r="T293" t="s">
        <v>652</v>
      </c>
      <c r="U293" t="s">
        <v>652</v>
      </c>
      <c r="V293" t="s">
        <v>652</v>
      </c>
      <c r="W293" t="s">
        <v>652</v>
      </c>
      <c r="X293" t="s">
        <v>652</v>
      </c>
      <c r="Y293" t="s">
        <v>652</v>
      </c>
      <c r="Z293" t="s">
        <v>652</v>
      </c>
      <c r="AA293" t="s">
        <v>652</v>
      </c>
      <c r="AB293" t="s">
        <v>652</v>
      </c>
      <c r="AC293" t="s">
        <v>652</v>
      </c>
      <c r="AD293" t="s">
        <v>652</v>
      </c>
      <c r="AE293" t="s">
        <v>652</v>
      </c>
      <c r="AF293" t="s">
        <v>652</v>
      </c>
      <c r="AG293"/>
      <c r="AH293"/>
      <c r="AI293"/>
      <c r="AJ293"/>
      <c r="AK293"/>
      <c r="AL293"/>
      <c r="AM293"/>
      <c r="AN293"/>
      <c r="AO293"/>
      <c r="AP293"/>
      <c r="AQ293" s="241">
        <v>0</v>
      </c>
      <c r="AR293" s="241">
        <v>0</v>
      </c>
    </row>
    <row r="294" spans="1:44" ht="18" x14ac:dyDescent="0.2">
      <c r="A294" s="278">
        <v>119288</v>
      </c>
      <c r="B294" t="s">
        <v>428</v>
      </c>
      <c r="C294" t="s">
        <v>652</v>
      </c>
      <c r="D294" t="s">
        <v>652</v>
      </c>
      <c r="E294" t="s">
        <v>652</v>
      </c>
      <c r="F294" t="s">
        <v>652</v>
      </c>
      <c r="G294" t="s">
        <v>652</v>
      </c>
      <c r="H294" t="s">
        <v>652</v>
      </c>
      <c r="I294" t="s">
        <v>652</v>
      </c>
      <c r="J294" t="s">
        <v>652</v>
      </c>
      <c r="K294" t="s">
        <v>652</v>
      </c>
      <c r="L294" t="s">
        <v>652</v>
      </c>
      <c r="M294" t="s">
        <v>652</v>
      </c>
      <c r="N294" t="s">
        <v>652</v>
      </c>
      <c r="O294" t="s">
        <v>652</v>
      </c>
      <c r="P294" t="s">
        <v>652</v>
      </c>
      <c r="Q294" t="s">
        <v>652</v>
      </c>
      <c r="R294" t="s">
        <v>652</v>
      </c>
      <c r="S294" t="s">
        <v>652</v>
      </c>
      <c r="T294" t="s">
        <v>652</v>
      </c>
      <c r="U294" t="s">
        <v>652</v>
      </c>
      <c r="V294" t="s">
        <v>652</v>
      </c>
      <c r="W294" t="s">
        <v>652</v>
      </c>
      <c r="X294" t="s">
        <v>652</v>
      </c>
      <c r="Y294" t="s">
        <v>652</v>
      </c>
      <c r="Z294" t="s">
        <v>652</v>
      </c>
      <c r="AA294" t="s">
        <v>652</v>
      </c>
      <c r="AB294" t="s">
        <v>652</v>
      </c>
      <c r="AC294" t="s">
        <v>652</v>
      </c>
      <c r="AD294" t="s">
        <v>652</v>
      </c>
      <c r="AE294" t="s">
        <v>652</v>
      </c>
      <c r="AF294" t="s">
        <v>652</v>
      </c>
      <c r="AG294"/>
      <c r="AH294"/>
      <c r="AI294"/>
      <c r="AJ294"/>
      <c r="AK294"/>
      <c r="AL294"/>
      <c r="AM294"/>
      <c r="AN294"/>
      <c r="AO294"/>
      <c r="AP294"/>
      <c r="AQ294" s="241">
        <v>0</v>
      </c>
      <c r="AR294" s="241">
        <v>0</v>
      </c>
    </row>
    <row r="295" spans="1:44" ht="18" x14ac:dyDescent="0.2">
      <c r="A295" s="278">
        <v>119309</v>
      </c>
      <c r="B295" t="s">
        <v>428</v>
      </c>
      <c r="C295" t="s">
        <v>652</v>
      </c>
      <c r="D295" t="s">
        <v>652</v>
      </c>
      <c r="E295" t="s">
        <v>652</v>
      </c>
      <c r="F295" t="s">
        <v>652</v>
      </c>
      <c r="G295" t="s">
        <v>652</v>
      </c>
      <c r="H295" t="s">
        <v>652</v>
      </c>
      <c r="I295" t="s">
        <v>652</v>
      </c>
      <c r="J295" t="s">
        <v>652</v>
      </c>
      <c r="K295" t="s">
        <v>652</v>
      </c>
      <c r="L295" t="s">
        <v>652</v>
      </c>
      <c r="M295" t="s">
        <v>652</v>
      </c>
      <c r="N295" t="s">
        <v>652</v>
      </c>
      <c r="O295" t="s">
        <v>652</v>
      </c>
      <c r="P295" t="s">
        <v>652</v>
      </c>
      <c r="Q295" t="s">
        <v>652</v>
      </c>
      <c r="R295" t="s">
        <v>652</v>
      </c>
      <c r="S295" t="s">
        <v>652</v>
      </c>
      <c r="T295" t="s">
        <v>652</v>
      </c>
      <c r="U295" t="s">
        <v>652</v>
      </c>
      <c r="V295" t="s">
        <v>652</v>
      </c>
      <c r="W295" t="s">
        <v>652</v>
      </c>
      <c r="X295" t="s">
        <v>652</v>
      </c>
      <c r="Y295" t="s">
        <v>652</v>
      </c>
      <c r="Z295" t="s">
        <v>652</v>
      </c>
      <c r="AA295" t="s">
        <v>652</v>
      </c>
      <c r="AB295" t="s">
        <v>652</v>
      </c>
      <c r="AC295" t="s">
        <v>652</v>
      </c>
      <c r="AD295" t="s">
        <v>652</v>
      </c>
      <c r="AE295" t="s">
        <v>652</v>
      </c>
      <c r="AF295" t="s">
        <v>652</v>
      </c>
      <c r="AG295"/>
      <c r="AH295"/>
      <c r="AI295"/>
      <c r="AJ295"/>
      <c r="AK295"/>
      <c r="AL295"/>
      <c r="AM295"/>
      <c r="AN295"/>
      <c r="AO295"/>
      <c r="AP295"/>
      <c r="AQ295" s="241">
        <v>0</v>
      </c>
      <c r="AR295" s="241">
        <v>0</v>
      </c>
    </row>
    <row r="296" spans="1:44" ht="18" x14ac:dyDescent="0.2">
      <c r="A296" s="278">
        <v>119313</v>
      </c>
      <c r="B296" t="s">
        <v>428</v>
      </c>
      <c r="C296" t="s">
        <v>652</v>
      </c>
      <c r="D296" t="s">
        <v>652</v>
      </c>
      <c r="E296" t="s">
        <v>652</v>
      </c>
      <c r="F296" t="s">
        <v>652</v>
      </c>
      <c r="G296" t="s">
        <v>652</v>
      </c>
      <c r="H296" t="s">
        <v>652</v>
      </c>
      <c r="I296" t="s">
        <v>652</v>
      </c>
      <c r="J296" t="s">
        <v>652</v>
      </c>
      <c r="K296" t="s">
        <v>652</v>
      </c>
      <c r="L296" t="s">
        <v>652</v>
      </c>
      <c r="M296" t="s">
        <v>652</v>
      </c>
      <c r="N296" t="s">
        <v>652</v>
      </c>
      <c r="O296" t="s">
        <v>652</v>
      </c>
      <c r="P296" t="s">
        <v>652</v>
      </c>
      <c r="Q296" t="s">
        <v>652</v>
      </c>
      <c r="R296" t="s">
        <v>652</v>
      </c>
      <c r="S296" t="s">
        <v>652</v>
      </c>
      <c r="T296" t="s">
        <v>652</v>
      </c>
      <c r="U296" t="s">
        <v>652</v>
      </c>
      <c r="V296" t="s">
        <v>652</v>
      </c>
      <c r="W296" t="s">
        <v>652</v>
      </c>
      <c r="X296" t="s">
        <v>652</v>
      </c>
      <c r="Y296" t="s">
        <v>652</v>
      </c>
      <c r="Z296" t="s">
        <v>652</v>
      </c>
      <c r="AA296" t="s">
        <v>652</v>
      </c>
      <c r="AB296" t="s">
        <v>652</v>
      </c>
      <c r="AC296" t="s">
        <v>652</v>
      </c>
      <c r="AD296" t="s">
        <v>652</v>
      </c>
      <c r="AE296" t="s">
        <v>652</v>
      </c>
      <c r="AF296" t="s">
        <v>652</v>
      </c>
      <c r="AG296"/>
      <c r="AH296"/>
      <c r="AI296"/>
      <c r="AJ296"/>
      <c r="AK296"/>
      <c r="AL296"/>
      <c r="AM296"/>
      <c r="AN296"/>
      <c r="AO296"/>
      <c r="AP296"/>
      <c r="AQ296" s="241">
        <v>0</v>
      </c>
      <c r="AR296" s="241">
        <v>0</v>
      </c>
    </row>
    <row r="297" spans="1:44" ht="15" x14ac:dyDescent="0.25">
      <c r="A297" s="265">
        <v>119315</v>
      </c>
      <c r="B297" t="s">
        <v>428</v>
      </c>
      <c r="C297" s="247" t="s">
        <v>652</v>
      </c>
      <c r="D297" s="247" t="s">
        <v>652</v>
      </c>
      <c r="E297" s="247" t="s">
        <v>652</v>
      </c>
      <c r="F297" s="247" t="s">
        <v>652</v>
      </c>
      <c r="G297" s="247" t="s">
        <v>652</v>
      </c>
      <c r="H297" s="247" t="s">
        <v>652</v>
      </c>
      <c r="I297" s="247" t="s">
        <v>652</v>
      </c>
      <c r="J297" s="247" t="s">
        <v>652</v>
      </c>
      <c r="K297" s="247" t="s">
        <v>652</v>
      </c>
      <c r="L297" s="247" t="s">
        <v>652</v>
      </c>
      <c r="M297" s="247" t="s">
        <v>652</v>
      </c>
      <c r="N297" s="247" t="s">
        <v>652</v>
      </c>
      <c r="O297" s="247" t="s">
        <v>652</v>
      </c>
      <c r="P297" s="247" t="s">
        <v>652</v>
      </c>
      <c r="Q297" s="247" t="s">
        <v>652</v>
      </c>
      <c r="R297" s="247" t="s">
        <v>652</v>
      </c>
      <c r="S297" s="247" t="s">
        <v>652</v>
      </c>
      <c r="T297" s="247" t="s">
        <v>652</v>
      </c>
      <c r="U297" s="247" t="s">
        <v>652</v>
      </c>
      <c r="V297" s="247" t="s">
        <v>652</v>
      </c>
      <c r="W297" s="247" t="s">
        <v>652</v>
      </c>
      <c r="X297" s="247" t="s">
        <v>652</v>
      </c>
      <c r="Y297" s="247" t="s">
        <v>652</v>
      </c>
      <c r="Z297" s="247" t="s">
        <v>652</v>
      </c>
      <c r="AA297" s="247" t="s">
        <v>652</v>
      </c>
      <c r="AB297" s="247" t="s">
        <v>652</v>
      </c>
      <c r="AC297" s="247" t="s">
        <v>652</v>
      </c>
      <c r="AD297" s="247" t="s">
        <v>652</v>
      </c>
      <c r="AE297" s="247" t="s">
        <v>652</v>
      </c>
      <c r="AF297" s="247" t="s">
        <v>652</v>
      </c>
      <c r="AN297" s="251"/>
      <c r="AP297" s="250"/>
      <c r="AQ297" s="241" t="s">
        <v>1718</v>
      </c>
      <c r="AR297" s="241">
        <v>0</v>
      </c>
    </row>
    <row r="298" spans="1:44" ht="18" x14ac:dyDescent="0.2">
      <c r="A298" s="278">
        <v>119376</v>
      </c>
      <c r="B298" t="s">
        <v>428</v>
      </c>
      <c r="C298" t="s">
        <v>652</v>
      </c>
      <c r="D298" t="s">
        <v>652</v>
      </c>
      <c r="E298" t="s">
        <v>652</v>
      </c>
      <c r="F298" t="s">
        <v>652</v>
      </c>
      <c r="G298" t="s">
        <v>652</v>
      </c>
      <c r="H298" t="s">
        <v>652</v>
      </c>
      <c r="I298" t="s">
        <v>652</v>
      </c>
      <c r="J298" t="s">
        <v>652</v>
      </c>
      <c r="K298" t="s">
        <v>652</v>
      </c>
      <c r="L298" t="s">
        <v>652</v>
      </c>
      <c r="M298" t="s">
        <v>652</v>
      </c>
      <c r="N298" t="s">
        <v>652</v>
      </c>
      <c r="O298" t="s">
        <v>652</v>
      </c>
      <c r="P298" t="s">
        <v>652</v>
      </c>
      <c r="Q298" t="s">
        <v>652</v>
      </c>
      <c r="R298" t="s">
        <v>652</v>
      </c>
      <c r="S298" t="s">
        <v>652</v>
      </c>
      <c r="T298" t="s">
        <v>652</v>
      </c>
      <c r="U298" t="s">
        <v>652</v>
      </c>
      <c r="V298" t="s">
        <v>652</v>
      </c>
      <c r="W298" t="s">
        <v>652</v>
      </c>
      <c r="X298" t="s">
        <v>652</v>
      </c>
      <c r="Y298" t="s">
        <v>652</v>
      </c>
      <c r="Z298" t="s">
        <v>652</v>
      </c>
      <c r="AA298" t="s">
        <v>652</v>
      </c>
      <c r="AB298" t="s">
        <v>652</v>
      </c>
      <c r="AC298" t="s">
        <v>652</v>
      </c>
      <c r="AD298" t="s">
        <v>652</v>
      </c>
      <c r="AE298" t="s">
        <v>652</v>
      </c>
      <c r="AF298" t="s">
        <v>652</v>
      </c>
      <c r="AG298"/>
      <c r="AH298"/>
      <c r="AI298"/>
      <c r="AJ298"/>
      <c r="AK298"/>
      <c r="AL298"/>
      <c r="AM298"/>
      <c r="AN298"/>
      <c r="AO298"/>
      <c r="AP298"/>
      <c r="AQ298" s="241">
        <v>0</v>
      </c>
      <c r="AR298" s="241">
        <v>0</v>
      </c>
    </row>
    <row r="299" spans="1:44" ht="18" x14ac:dyDescent="0.2">
      <c r="A299" s="278">
        <v>119404</v>
      </c>
      <c r="B299" t="s">
        <v>428</v>
      </c>
      <c r="C299" t="s">
        <v>652</v>
      </c>
      <c r="D299" t="s">
        <v>652</v>
      </c>
      <c r="E299" t="s">
        <v>652</v>
      </c>
      <c r="F299" t="s">
        <v>652</v>
      </c>
      <c r="G299" t="s">
        <v>652</v>
      </c>
      <c r="H299" t="s">
        <v>652</v>
      </c>
      <c r="I299" t="s">
        <v>652</v>
      </c>
      <c r="J299" t="s">
        <v>652</v>
      </c>
      <c r="K299" t="s">
        <v>652</v>
      </c>
      <c r="L299" t="s">
        <v>652</v>
      </c>
      <c r="M299" t="s">
        <v>652</v>
      </c>
      <c r="N299" t="s">
        <v>652</v>
      </c>
      <c r="O299" t="s">
        <v>652</v>
      </c>
      <c r="P299" t="s">
        <v>652</v>
      </c>
      <c r="Q299" t="s">
        <v>652</v>
      </c>
      <c r="R299" t="s">
        <v>652</v>
      </c>
      <c r="S299" t="s">
        <v>652</v>
      </c>
      <c r="T299" t="s">
        <v>652</v>
      </c>
      <c r="U299" t="s">
        <v>652</v>
      </c>
      <c r="V299" t="s">
        <v>652</v>
      </c>
      <c r="W299" t="s">
        <v>652</v>
      </c>
      <c r="X299" t="s">
        <v>652</v>
      </c>
      <c r="Y299" t="s">
        <v>652</v>
      </c>
      <c r="Z299" t="s">
        <v>652</v>
      </c>
      <c r="AA299" t="s">
        <v>652</v>
      </c>
      <c r="AB299" t="s">
        <v>652</v>
      </c>
      <c r="AC299" t="s">
        <v>652</v>
      </c>
      <c r="AD299" t="s">
        <v>652</v>
      </c>
      <c r="AE299" t="s">
        <v>652</v>
      </c>
      <c r="AF299" t="s">
        <v>652</v>
      </c>
      <c r="AG299"/>
      <c r="AH299"/>
      <c r="AI299"/>
      <c r="AJ299"/>
      <c r="AK299"/>
      <c r="AL299"/>
      <c r="AM299"/>
      <c r="AN299"/>
      <c r="AO299"/>
      <c r="AP299"/>
      <c r="AQ299" s="241">
        <v>0</v>
      </c>
      <c r="AR299" s="241">
        <v>0</v>
      </c>
    </row>
    <row r="300" spans="1:44" ht="15" x14ac:dyDescent="0.25">
      <c r="A300" s="267">
        <v>119409</v>
      </c>
      <c r="B300" t="s">
        <v>428</v>
      </c>
      <c r="C300" s="247" t="s">
        <v>652</v>
      </c>
      <c r="D300" s="247" t="s">
        <v>652</v>
      </c>
      <c r="E300" s="247" t="s">
        <v>652</v>
      </c>
      <c r="F300" s="247" t="s">
        <v>652</v>
      </c>
      <c r="G300" s="247" t="s">
        <v>652</v>
      </c>
      <c r="H300" s="247" t="s">
        <v>652</v>
      </c>
      <c r="I300" s="247" t="s">
        <v>652</v>
      </c>
      <c r="J300" s="247" t="s">
        <v>652</v>
      </c>
      <c r="K300" s="247" t="s">
        <v>652</v>
      </c>
      <c r="L300" s="247" t="s">
        <v>652</v>
      </c>
      <c r="M300" s="247" t="s">
        <v>652</v>
      </c>
      <c r="N300" s="247" t="s">
        <v>652</v>
      </c>
      <c r="O300" s="247" t="s">
        <v>652</v>
      </c>
      <c r="P300" s="247" t="s">
        <v>652</v>
      </c>
      <c r="Q300" s="247" t="s">
        <v>652</v>
      </c>
      <c r="R300" s="247" t="s">
        <v>652</v>
      </c>
      <c r="S300" s="247" t="s">
        <v>652</v>
      </c>
      <c r="T300" s="247" t="s">
        <v>652</v>
      </c>
      <c r="U300" s="247" t="s">
        <v>652</v>
      </c>
      <c r="V300" s="247" t="s">
        <v>652</v>
      </c>
      <c r="W300" s="247" t="s">
        <v>652</v>
      </c>
      <c r="X300" s="247" t="s">
        <v>652</v>
      </c>
      <c r="Y300" s="247" t="s">
        <v>652</v>
      </c>
      <c r="Z300" s="247" t="s">
        <v>652</v>
      </c>
      <c r="AA300" s="247" t="s">
        <v>652</v>
      </c>
      <c r="AB300" s="247" t="s">
        <v>652</v>
      </c>
      <c r="AC300" s="247" t="s">
        <v>652</v>
      </c>
      <c r="AD300" s="247" t="s">
        <v>652</v>
      </c>
      <c r="AE300" s="247" t="s">
        <v>652</v>
      </c>
      <c r="AF300" s="247" t="s">
        <v>652</v>
      </c>
      <c r="AG300" s="247"/>
      <c r="AH300" s="247"/>
      <c r="AI300" s="247"/>
      <c r="AJ300" s="247"/>
      <c r="AK300" s="247"/>
      <c r="AL300" s="247"/>
      <c r="AM300" s="247"/>
      <c r="AN300" s="247"/>
      <c r="AO300" s="247"/>
      <c r="AP300" s="247"/>
      <c r="AQ300" s="241" t="s">
        <v>1799</v>
      </c>
      <c r="AR300" s="241">
        <v>0</v>
      </c>
    </row>
    <row r="301" spans="1:44" x14ac:dyDescent="0.2">
      <c r="A301">
        <v>119420</v>
      </c>
      <c r="B301" t="s">
        <v>428</v>
      </c>
      <c r="C301" t="s">
        <v>652</v>
      </c>
      <c r="D301" t="s">
        <v>652</v>
      </c>
      <c r="E301" t="s">
        <v>652</v>
      </c>
      <c r="F301" t="s">
        <v>652</v>
      </c>
      <c r="G301" t="s">
        <v>652</v>
      </c>
      <c r="H301" t="s">
        <v>652</v>
      </c>
      <c r="I301" t="s">
        <v>652</v>
      </c>
      <c r="J301" t="s">
        <v>652</v>
      </c>
      <c r="K301" t="s">
        <v>652</v>
      </c>
      <c r="L301" t="s">
        <v>652</v>
      </c>
      <c r="M301" t="s">
        <v>652</v>
      </c>
      <c r="N301" t="s">
        <v>652</v>
      </c>
      <c r="O301" t="s">
        <v>652</v>
      </c>
      <c r="P301" t="s">
        <v>652</v>
      </c>
      <c r="Q301" t="s">
        <v>652</v>
      </c>
      <c r="R301" t="s">
        <v>652</v>
      </c>
      <c r="S301" t="s">
        <v>652</v>
      </c>
      <c r="T301" t="s">
        <v>652</v>
      </c>
      <c r="U301" t="s">
        <v>652</v>
      </c>
      <c r="V301" t="s">
        <v>652</v>
      </c>
      <c r="W301" t="s">
        <v>652</v>
      </c>
      <c r="X301" t="s">
        <v>652</v>
      </c>
      <c r="Y301" t="s">
        <v>652</v>
      </c>
      <c r="Z301" t="s">
        <v>652</v>
      </c>
      <c r="AA301" t="s">
        <v>652</v>
      </c>
      <c r="AB301" t="s">
        <v>652</v>
      </c>
      <c r="AC301" t="s">
        <v>652</v>
      </c>
      <c r="AD301" t="s">
        <v>652</v>
      </c>
      <c r="AE301" t="s">
        <v>652</v>
      </c>
      <c r="AF301" t="s">
        <v>652</v>
      </c>
      <c r="AG301"/>
      <c r="AH301"/>
      <c r="AI301"/>
      <c r="AJ301"/>
      <c r="AK301"/>
      <c r="AL301"/>
      <c r="AM301"/>
      <c r="AN301"/>
      <c r="AO301"/>
      <c r="AP301"/>
      <c r="AQ301" s="241" t="s">
        <v>1799</v>
      </c>
      <c r="AR301" s="241">
        <v>0</v>
      </c>
    </row>
    <row r="302" spans="1:44" ht="18" x14ac:dyDescent="0.2">
      <c r="A302" s="278">
        <v>119423</v>
      </c>
      <c r="B302" t="s">
        <v>428</v>
      </c>
      <c r="C302" t="s">
        <v>652</v>
      </c>
      <c r="D302" t="s">
        <v>652</v>
      </c>
      <c r="E302" t="s">
        <v>652</v>
      </c>
      <c r="F302" t="s">
        <v>652</v>
      </c>
      <c r="G302" t="s">
        <v>652</v>
      </c>
      <c r="H302" t="s">
        <v>652</v>
      </c>
      <c r="I302" t="s">
        <v>652</v>
      </c>
      <c r="J302" t="s">
        <v>652</v>
      </c>
      <c r="K302" t="s">
        <v>652</v>
      </c>
      <c r="L302" t="s">
        <v>652</v>
      </c>
      <c r="M302" t="s">
        <v>652</v>
      </c>
      <c r="N302" t="s">
        <v>652</v>
      </c>
      <c r="O302" t="s">
        <v>652</v>
      </c>
      <c r="P302" t="s">
        <v>652</v>
      </c>
      <c r="Q302" t="s">
        <v>652</v>
      </c>
      <c r="R302" t="s">
        <v>652</v>
      </c>
      <c r="S302" t="s">
        <v>652</v>
      </c>
      <c r="T302" t="s">
        <v>652</v>
      </c>
      <c r="U302" t="s">
        <v>652</v>
      </c>
      <c r="V302" t="s">
        <v>652</v>
      </c>
      <c r="W302" t="s">
        <v>652</v>
      </c>
      <c r="X302" t="s">
        <v>652</v>
      </c>
      <c r="Y302" t="s">
        <v>652</v>
      </c>
      <c r="Z302" t="s">
        <v>652</v>
      </c>
      <c r="AA302" t="s">
        <v>652</v>
      </c>
      <c r="AB302" t="s">
        <v>652</v>
      </c>
      <c r="AC302" t="s">
        <v>652</v>
      </c>
      <c r="AD302" t="s">
        <v>652</v>
      </c>
      <c r="AE302" t="s">
        <v>652</v>
      </c>
      <c r="AF302" t="s">
        <v>652</v>
      </c>
      <c r="AG302"/>
      <c r="AH302"/>
      <c r="AI302"/>
      <c r="AJ302"/>
      <c r="AK302"/>
      <c r="AL302"/>
      <c r="AM302"/>
      <c r="AN302"/>
      <c r="AO302"/>
      <c r="AP302"/>
      <c r="AQ302" s="241">
        <v>0</v>
      </c>
      <c r="AR302" s="241">
        <v>0</v>
      </c>
    </row>
    <row r="303" spans="1:44" x14ac:dyDescent="0.2">
      <c r="A303" s="241">
        <v>119429</v>
      </c>
      <c r="B303" t="s">
        <v>428</v>
      </c>
      <c r="C303" s="241" t="s">
        <v>652</v>
      </c>
      <c r="D303" s="241" t="s">
        <v>652</v>
      </c>
      <c r="E303" s="241" t="s">
        <v>652</v>
      </c>
      <c r="F303" s="241" t="s">
        <v>652</v>
      </c>
      <c r="G303" s="241" t="s">
        <v>652</v>
      </c>
      <c r="H303" s="241" t="s">
        <v>652</v>
      </c>
      <c r="I303" s="241" t="s">
        <v>652</v>
      </c>
      <c r="J303" s="241" t="s">
        <v>652</v>
      </c>
      <c r="K303" s="241" t="s">
        <v>652</v>
      </c>
      <c r="L303" s="241" t="s">
        <v>652</v>
      </c>
      <c r="M303" s="241" t="s">
        <v>652</v>
      </c>
      <c r="N303" s="241" t="s">
        <v>652</v>
      </c>
      <c r="O303" s="241" t="s">
        <v>652</v>
      </c>
      <c r="P303" s="241" t="s">
        <v>652</v>
      </c>
      <c r="Q303" s="241" t="s">
        <v>652</v>
      </c>
      <c r="R303" s="241" t="s">
        <v>652</v>
      </c>
      <c r="S303" s="241" t="s">
        <v>652</v>
      </c>
      <c r="T303" s="241" t="s">
        <v>652</v>
      </c>
      <c r="U303" s="241" t="s">
        <v>652</v>
      </c>
      <c r="V303" s="241" t="s">
        <v>652</v>
      </c>
      <c r="W303" s="241" t="s">
        <v>652</v>
      </c>
      <c r="X303" s="241" t="s">
        <v>652</v>
      </c>
      <c r="Y303" s="241" t="s">
        <v>652</v>
      </c>
      <c r="Z303" s="241" t="s">
        <v>652</v>
      </c>
      <c r="AA303" s="241" t="s">
        <v>652</v>
      </c>
      <c r="AB303" s="241" t="s">
        <v>652</v>
      </c>
      <c r="AC303" s="241" t="s">
        <v>652</v>
      </c>
      <c r="AD303" s="241" t="s">
        <v>652</v>
      </c>
      <c r="AE303" s="241" t="s">
        <v>652</v>
      </c>
      <c r="AF303" s="241" t="s">
        <v>652</v>
      </c>
      <c r="AQ303" s="241" t="s">
        <v>1716</v>
      </c>
      <c r="AR303" s="241">
        <v>0</v>
      </c>
    </row>
    <row r="304" spans="1:44" x14ac:dyDescent="0.2">
      <c r="A304">
        <v>119437</v>
      </c>
      <c r="B304" t="s">
        <v>428</v>
      </c>
      <c r="C304" t="s">
        <v>652</v>
      </c>
      <c r="D304" t="s">
        <v>652</v>
      </c>
      <c r="E304" t="s">
        <v>652</v>
      </c>
      <c r="F304" t="s">
        <v>652</v>
      </c>
      <c r="G304" t="s">
        <v>652</v>
      </c>
      <c r="H304" t="s">
        <v>652</v>
      </c>
      <c r="I304" t="s">
        <v>652</v>
      </c>
      <c r="J304" t="s">
        <v>652</v>
      </c>
      <c r="K304" t="s">
        <v>652</v>
      </c>
      <c r="L304" t="s">
        <v>652</v>
      </c>
      <c r="M304" t="s">
        <v>652</v>
      </c>
      <c r="N304" t="s">
        <v>652</v>
      </c>
      <c r="O304" t="s">
        <v>652</v>
      </c>
      <c r="P304" t="s">
        <v>652</v>
      </c>
      <c r="Q304" t="s">
        <v>652</v>
      </c>
      <c r="R304" t="s">
        <v>652</v>
      </c>
      <c r="S304" t="s">
        <v>652</v>
      </c>
      <c r="T304" t="s">
        <v>652</v>
      </c>
      <c r="U304" t="s">
        <v>652</v>
      </c>
      <c r="V304" t="s">
        <v>652</v>
      </c>
      <c r="W304" t="s">
        <v>652</v>
      </c>
      <c r="X304" t="s">
        <v>652</v>
      </c>
      <c r="Y304" t="s">
        <v>652</v>
      </c>
      <c r="Z304" t="s">
        <v>652</v>
      </c>
      <c r="AA304" t="s">
        <v>652</v>
      </c>
      <c r="AB304" t="s">
        <v>652</v>
      </c>
      <c r="AC304" t="s">
        <v>652</v>
      </c>
      <c r="AD304" t="s">
        <v>652</v>
      </c>
      <c r="AE304" t="s">
        <v>652</v>
      </c>
      <c r="AF304" t="s">
        <v>652</v>
      </c>
      <c r="AG304"/>
      <c r="AH304"/>
      <c r="AI304"/>
      <c r="AJ304"/>
      <c r="AK304"/>
      <c r="AL304"/>
      <c r="AM304"/>
      <c r="AN304"/>
      <c r="AO304"/>
      <c r="AP304"/>
      <c r="AQ304" s="241" t="s">
        <v>1715</v>
      </c>
      <c r="AR304" s="241">
        <v>0</v>
      </c>
    </row>
    <row r="305" spans="1:44" ht="21.75" x14ac:dyDescent="0.25">
      <c r="A305" s="265">
        <v>119451</v>
      </c>
      <c r="B305" t="s">
        <v>428</v>
      </c>
      <c r="C305" s="247" t="s">
        <v>652</v>
      </c>
      <c r="D305" s="247" t="s">
        <v>652</v>
      </c>
      <c r="E305" s="247" t="s">
        <v>652</v>
      </c>
      <c r="F305" s="247" t="s">
        <v>652</v>
      </c>
      <c r="G305" s="247" t="s">
        <v>652</v>
      </c>
      <c r="H305" s="247" t="s">
        <v>652</v>
      </c>
      <c r="I305" s="247" t="s">
        <v>652</v>
      </c>
      <c r="J305" s="247" t="s">
        <v>652</v>
      </c>
      <c r="K305" s="247" t="s">
        <v>652</v>
      </c>
      <c r="L305" s="247" t="s">
        <v>652</v>
      </c>
      <c r="M305" s="247" t="s">
        <v>652</v>
      </c>
      <c r="N305" s="247" t="s">
        <v>652</v>
      </c>
      <c r="O305" s="247" t="s">
        <v>652</v>
      </c>
      <c r="P305" s="247" t="s">
        <v>652</v>
      </c>
      <c r="Q305" s="247" t="s">
        <v>652</v>
      </c>
      <c r="R305" s="247" t="s">
        <v>652</v>
      </c>
      <c r="S305" s="247" t="s">
        <v>652</v>
      </c>
      <c r="T305" s="247" t="s">
        <v>652</v>
      </c>
      <c r="U305" s="247" t="s">
        <v>652</v>
      </c>
      <c r="V305" s="247" t="s">
        <v>652</v>
      </c>
      <c r="W305" s="247" t="s">
        <v>652</v>
      </c>
      <c r="X305" s="247" t="s">
        <v>652</v>
      </c>
      <c r="Y305" s="247" t="s">
        <v>652</v>
      </c>
      <c r="Z305" s="247" t="s">
        <v>652</v>
      </c>
      <c r="AA305" s="247" t="s">
        <v>652</v>
      </c>
      <c r="AB305" s="247" t="s">
        <v>652</v>
      </c>
      <c r="AC305" s="247" t="s">
        <v>652</v>
      </c>
      <c r="AD305" s="247" t="s">
        <v>652</v>
      </c>
      <c r="AE305" s="247" t="s">
        <v>652</v>
      </c>
      <c r="AF305" s="247" t="s">
        <v>652</v>
      </c>
      <c r="AN305" s="251"/>
      <c r="AO305" s="253"/>
      <c r="AP305" s="250"/>
      <c r="AQ305" s="241" t="s">
        <v>1718</v>
      </c>
      <c r="AR305" s="241">
        <v>0</v>
      </c>
    </row>
    <row r="306" spans="1:44" ht="18" x14ac:dyDescent="0.2">
      <c r="A306" s="278">
        <v>119471</v>
      </c>
      <c r="B306" t="s">
        <v>428</v>
      </c>
      <c r="C306" t="s">
        <v>652</v>
      </c>
      <c r="D306" t="s">
        <v>652</v>
      </c>
      <c r="E306" t="s">
        <v>652</v>
      </c>
      <c r="F306" t="s">
        <v>652</v>
      </c>
      <c r="G306" t="s">
        <v>652</v>
      </c>
      <c r="H306" t="s">
        <v>652</v>
      </c>
      <c r="I306" t="s">
        <v>652</v>
      </c>
      <c r="J306" t="s">
        <v>652</v>
      </c>
      <c r="K306" t="s">
        <v>652</v>
      </c>
      <c r="L306" t="s">
        <v>652</v>
      </c>
      <c r="M306" t="s">
        <v>652</v>
      </c>
      <c r="N306" t="s">
        <v>652</v>
      </c>
      <c r="O306" t="s">
        <v>652</v>
      </c>
      <c r="P306" t="s">
        <v>652</v>
      </c>
      <c r="Q306" t="s">
        <v>652</v>
      </c>
      <c r="R306" t="s">
        <v>652</v>
      </c>
      <c r="S306" t="s">
        <v>652</v>
      </c>
      <c r="T306" t="s">
        <v>652</v>
      </c>
      <c r="U306" t="s">
        <v>652</v>
      </c>
      <c r="V306" t="s">
        <v>652</v>
      </c>
      <c r="W306" t="s">
        <v>652</v>
      </c>
      <c r="X306" t="s">
        <v>652</v>
      </c>
      <c r="Y306" t="s">
        <v>652</v>
      </c>
      <c r="Z306" t="s">
        <v>652</v>
      </c>
      <c r="AA306" t="s">
        <v>652</v>
      </c>
      <c r="AB306" t="s">
        <v>652</v>
      </c>
      <c r="AC306" t="s">
        <v>652</v>
      </c>
      <c r="AD306" t="s">
        <v>652</v>
      </c>
      <c r="AE306" t="s">
        <v>652</v>
      </c>
      <c r="AF306" t="s">
        <v>652</v>
      </c>
      <c r="AG306"/>
      <c r="AH306"/>
      <c r="AI306"/>
      <c r="AJ306"/>
      <c r="AK306"/>
      <c r="AL306"/>
      <c r="AM306"/>
      <c r="AN306"/>
      <c r="AO306"/>
      <c r="AP306"/>
      <c r="AQ306" s="241">
        <v>0</v>
      </c>
      <c r="AR306" s="241">
        <v>0</v>
      </c>
    </row>
    <row r="307" spans="1:44" ht="21.75" x14ac:dyDescent="0.5">
      <c r="A307" s="254">
        <v>119475</v>
      </c>
      <c r="B307" t="s">
        <v>428</v>
      </c>
      <c r="C307" s="241" t="s">
        <v>652</v>
      </c>
      <c r="D307" s="241" t="s">
        <v>652</v>
      </c>
      <c r="E307" s="241" t="s">
        <v>652</v>
      </c>
      <c r="F307" s="241" t="s">
        <v>652</v>
      </c>
      <c r="G307" s="241" t="s">
        <v>652</v>
      </c>
      <c r="H307" s="241" t="s">
        <v>652</v>
      </c>
      <c r="I307" s="241" t="s">
        <v>652</v>
      </c>
      <c r="J307" s="241" t="s">
        <v>652</v>
      </c>
      <c r="K307" s="241" t="s">
        <v>652</v>
      </c>
      <c r="L307" s="241" t="s">
        <v>652</v>
      </c>
      <c r="M307" s="241" t="s">
        <v>652</v>
      </c>
      <c r="N307" s="241" t="s">
        <v>652</v>
      </c>
      <c r="O307" s="241" t="s">
        <v>652</v>
      </c>
      <c r="P307" s="241" t="s">
        <v>652</v>
      </c>
      <c r="Q307" s="241" t="s">
        <v>652</v>
      </c>
      <c r="R307" s="241" t="s">
        <v>652</v>
      </c>
      <c r="S307" s="241" t="s">
        <v>652</v>
      </c>
      <c r="T307" s="241" t="s">
        <v>652</v>
      </c>
      <c r="U307" s="241" t="s">
        <v>652</v>
      </c>
      <c r="V307" s="241" t="s">
        <v>652</v>
      </c>
      <c r="W307" s="241" t="s">
        <v>652</v>
      </c>
      <c r="X307" s="241" t="s">
        <v>652</v>
      </c>
      <c r="Y307" s="241" t="s">
        <v>652</v>
      </c>
      <c r="Z307" s="241" t="s">
        <v>652</v>
      </c>
      <c r="AA307" s="241" t="s">
        <v>652</v>
      </c>
      <c r="AB307" s="241" t="s">
        <v>652</v>
      </c>
      <c r="AC307" s="241" t="s">
        <v>652</v>
      </c>
      <c r="AD307" s="241" t="s">
        <v>652</v>
      </c>
      <c r="AE307" s="241" t="s">
        <v>652</v>
      </c>
      <c r="AF307" s="241" t="s">
        <v>652</v>
      </c>
      <c r="AQ307" s="241" t="s">
        <v>1716</v>
      </c>
      <c r="AR307" s="241">
        <v>0</v>
      </c>
    </row>
    <row r="308" spans="1:44" x14ac:dyDescent="0.2">
      <c r="A308">
        <v>119524</v>
      </c>
      <c r="B308" t="s">
        <v>428</v>
      </c>
      <c r="C308" t="s">
        <v>652</v>
      </c>
      <c r="D308" t="s">
        <v>652</v>
      </c>
      <c r="E308" t="s">
        <v>652</v>
      </c>
      <c r="F308" t="s">
        <v>652</v>
      </c>
      <c r="G308" t="s">
        <v>652</v>
      </c>
      <c r="H308" t="s">
        <v>652</v>
      </c>
      <c r="I308" t="s">
        <v>652</v>
      </c>
      <c r="J308" t="s">
        <v>652</v>
      </c>
      <c r="K308" t="s">
        <v>652</v>
      </c>
      <c r="L308" t="s">
        <v>652</v>
      </c>
      <c r="M308" t="s">
        <v>652</v>
      </c>
      <c r="N308" t="s">
        <v>652</v>
      </c>
      <c r="O308" t="s">
        <v>652</v>
      </c>
      <c r="P308" t="s">
        <v>652</v>
      </c>
      <c r="Q308" t="s">
        <v>652</v>
      </c>
      <c r="R308" t="s">
        <v>652</v>
      </c>
      <c r="S308" t="s">
        <v>652</v>
      </c>
      <c r="T308" t="s">
        <v>652</v>
      </c>
      <c r="U308" t="s">
        <v>652</v>
      </c>
      <c r="V308" t="s">
        <v>652</v>
      </c>
      <c r="W308" t="s">
        <v>652</v>
      </c>
      <c r="X308" t="s">
        <v>652</v>
      </c>
      <c r="Y308" t="s">
        <v>652</v>
      </c>
      <c r="Z308" t="s">
        <v>652</v>
      </c>
      <c r="AA308" t="s">
        <v>652</v>
      </c>
      <c r="AB308" t="s">
        <v>652</v>
      </c>
      <c r="AC308" t="s">
        <v>652</v>
      </c>
      <c r="AD308" t="s">
        <v>652</v>
      </c>
      <c r="AE308" t="s">
        <v>652</v>
      </c>
      <c r="AF308" t="s">
        <v>652</v>
      </c>
      <c r="AG308"/>
      <c r="AH308"/>
      <c r="AI308"/>
      <c r="AJ308"/>
      <c r="AK308"/>
      <c r="AL308"/>
      <c r="AM308"/>
      <c r="AN308"/>
      <c r="AO308"/>
      <c r="AP308"/>
      <c r="AQ308" s="241" t="s">
        <v>1716</v>
      </c>
      <c r="AR308" s="241">
        <v>0</v>
      </c>
    </row>
    <row r="309" spans="1:44" ht="15" x14ac:dyDescent="0.25">
      <c r="A309" s="267">
        <v>119546</v>
      </c>
      <c r="B309" t="s">
        <v>428</v>
      </c>
      <c r="C309" s="247" t="s">
        <v>652</v>
      </c>
      <c r="D309" s="247" t="s">
        <v>652</v>
      </c>
      <c r="E309" s="247" t="s">
        <v>652</v>
      </c>
      <c r="F309" s="247" t="s">
        <v>652</v>
      </c>
      <c r="G309" s="247" t="s">
        <v>652</v>
      </c>
      <c r="H309" s="247" t="s">
        <v>652</v>
      </c>
      <c r="I309" s="247" t="s">
        <v>652</v>
      </c>
      <c r="J309" s="247" t="s">
        <v>652</v>
      </c>
      <c r="K309" s="247" t="s">
        <v>652</v>
      </c>
      <c r="L309" s="247" t="s">
        <v>652</v>
      </c>
      <c r="M309" s="247" t="s">
        <v>652</v>
      </c>
      <c r="N309" s="247" t="s">
        <v>652</v>
      </c>
      <c r="O309" s="247" t="s">
        <v>652</v>
      </c>
      <c r="P309" s="247" t="s">
        <v>652</v>
      </c>
      <c r="Q309" s="247" t="s">
        <v>652</v>
      </c>
      <c r="R309" s="247" t="s">
        <v>652</v>
      </c>
      <c r="S309" s="247" t="s">
        <v>652</v>
      </c>
      <c r="T309" s="247" t="s">
        <v>652</v>
      </c>
      <c r="U309" s="247" t="s">
        <v>652</v>
      </c>
      <c r="V309" s="247" t="s">
        <v>652</v>
      </c>
      <c r="W309" s="247" t="s">
        <v>652</v>
      </c>
      <c r="X309" s="247" t="s">
        <v>652</v>
      </c>
      <c r="Y309" s="247" t="s">
        <v>652</v>
      </c>
      <c r="Z309" s="247" t="s">
        <v>652</v>
      </c>
      <c r="AA309" s="247" t="s">
        <v>652</v>
      </c>
      <c r="AB309" s="247" t="s">
        <v>652</v>
      </c>
      <c r="AC309" s="247" t="s">
        <v>652</v>
      </c>
      <c r="AD309" s="247" t="s">
        <v>652</v>
      </c>
      <c r="AE309" s="247" t="s">
        <v>652</v>
      </c>
      <c r="AF309" s="247" t="s">
        <v>652</v>
      </c>
      <c r="AG309" s="247"/>
      <c r="AH309" s="247"/>
      <c r="AI309" s="247"/>
      <c r="AJ309" s="247"/>
      <c r="AK309" s="247"/>
      <c r="AL309" s="247"/>
      <c r="AM309" s="247"/>
      <c r="AN309" s="247"/>
      <c r="AO309" s="247"/>
      <c r="AP309" s="247"/>
      <c r="AQ309" s="241" t="s">
        <v>1799</v>
      </c>
      <c r="AR309" s="241">
        <v>0</v>
      </c>
    </row>
    <row r="310" spans="1:44" ht="18" x14ac:dyDescent="0.2">
      <c r="A310" s="278">
        <v>119574</v>
      </c>
      <c r="B310" t="s">
        <v>428</v>
      </c>
      <c r="C310" t="s">
        <v>652</v>
      </c>
      <c r="D310" t="s">
        <v>652</v>
      </c>
      <c r="E310" t="s">
        <v>652</v>
      </c>
      <c r="F310" t="s">
        <v>652</v>
      </c>
      <c r="G310" t="s">
        <v>652</v>
      </c>
      <c r="H310" t="s">
        <v>652</v>
      </c>
      <c r="I310" t="s">
        <v>652</v>
      </c>
      <c r="J310" t="s">
        <v>652</v>
      </c>
      <c r="K310" t="s">
        <v>652</v>
      </c>
      <c r="L310" t="s">
        <v>652</v>
      </c>
      <c r="M310" t="s">
        <v>652</v>
      </c>
      <c r="N310" t="s">
        <v>652</v>
      </c>
      <c r="O310" t="s">
        <v>652</v>
      </c>
      <c r="P310" t="s">
        <v>652</v>
      </c>
      <c r="Q310" t="s">
        <v>652</v>
      </c>
      <c r="R310" t="s">
        <v>652</v>
      </c>
      <c r="S310" t="s">
        <v>652</v>
      </c>
      <c r="T310" t="s">
        <v>652</v>
      </c>
      <c r="U310" t="s">
        <v>652</v>
      </c>
      <c r="V310" t="s">
        <v>652</v>
      </c>
      <c r="W310" t="s">
        <v>652</v>
      </c>
      <c r="X310" t="s">
        <v>652</v>
      </c>
      <c r="Y310" t="s">
        <v>652</v>
      </c>
      <c r="Z310" t="s">
        <v>652</v>
      </c>
      <c r="AA310" t="s">
        <v>652</v>
      </c>
      <c r="AB310" t="s">
        <v>652</v>
      </c>
      <c r="AC310" t="s">
        <v>652</v>
      </c>
      <c r="AD310" t="s">
        <v>652</v>
      </c>
      <c r="AE310" t="s">
        <v>652</v>
      </c>
      <c r="AF310" t="s">
        <v>652</v>
      </c>
      <c r="AG310"/>
      <c r="AH310"/>
      <c r="AI310"/>
      <c r="AJ310"/>
      <c r="AK310"/>
      <c r="AL310"/>
      <c r="AM310"/>
      <c r="AN310"/>
      <c r="AO310"/>
      <c r="AP310"/>
      <c r="AQ310" s="241">
        <v>0</v>
      </c>
      <c r="AR310" s="241">
        <v>0</v>
      </c>
    </row>
    <row r="311" spans="1:44" ht="18" x14ac:dyDescent="0.2">
      <c r="A311" s="278">
        <v>119599</v>
      </c>
      <c r="B311" t="s">
        <v>428</v>
      </c>
      <c r="C311" t="s">
        <v>652</v>
      </c>
      <c r="D311" t="s">
        <v>652</v>
      </c>
      <c r="E311" t="s">
        <v>652</v>
      </c>
      <c r="F311" t="s">
        <v>652</v>
      </c>
      <c r="G311" t="s">
        <v>652</v>
      </c>
      <c r="H311" t="s">
        <v>652</v>
      </c>
      <c r="I311" t="s">
        <v>652</v>
      </c>
      <c r="J311" t="s">
        <v>652</v>
      </c>
      <c r="K311" t="s">
        <v>652</v>
      </c>
      <c r="L311" t="s">
        <v>652</v>
      </c>
      <c r="M311" t="s">
        <v>652</v>
      </c>
      <c r="N311" t="s">
        <v>652</v>
      </c>
      <c r="O311" t="s">
        <v>652</v>
      </c>
      <c r="P311" t="s">
        <v>652</v>
      </c>
      <c r="Q311" t="s">
        <v>652</v>
      </c>
      <c r="R311" t="s">
        <v>652</v>
      </c>
      <c r="S311" t="s">
        <v>652</v>
      </c>
      <c r="T311" t="s">
        <v>652</v>
      </c>
      <c r="U311" t="s">
        <v>652</v>
      </c>
      <c r="V311" t="s">
        <v>652</v>
      </c>
      <c r="W311" t="s">
        <v>652</v>
      </c>
      <c r="X311" t="s">
        <v>652</v>
      </c>
      <c r="Y311" t="s">
        <v>652</v>
      </c>
      <c r="Z311" t="s">
        <v>652</v>
      </c>
      <c r="AA311" t="s">
        <v>652</v>
      </c>
      <c r="AB311" t="s">
        <v>652</v>
      </c>
      <c r="AC311" t="s">
        <v>652</v>
      </c>
      <c r="AD311" t="s">
        <v>652</v>
      </c>
      <c r="AE311" t="s">
        <v>652</v>
      </c>
      <c r="AF311" t="s">
        <v>652</v>
      </c>
      <c r="AG311"/>
      <c r="AH311"/>
      <c r="AI311"/>
      <c r="AJ311"/>
      <c r="AK311"/>
      <c r="AL311"/>
      <c r="AM311"/>
      <c r="AN311"/>
      <c r="AO311"/>
      <c r="AP311"/>
      <c r="AQ311" s="241">
        <v>0</v>
      </c>
      <c r="AR311" s="241">
        <v>0</v>
      </c>
    </row>
    <row r="312" spans="1:44" ht="18" x14ac:dyDescent="0.2">
      <c r="A312" s="278">
        <v>119608</v>
      </c>
      <c r="B312" t="s">
        <v>428</v>
      </c>
      <c r="C312" t="s">
        <v>652</v>
      </c>
      <c r="D312" t="s">
        <v>652</v>
      </c>
      <c r="E312" t="s">
        <v>652</v>
      </c>
      <c r="F312" t="s">
        <v>652</v>
      </c>
      <c r="G312" t="s">
        <v>652</v>
      </c>
      <c r="H312" t="s">
        <v>652</v>
      </c>
      <c r="I312" t="s">
        <v>652</v>
      </c>
      <c r="J312" t="s">
        <v>652</v>
      </c>
      <c r="K312" t="s">
        <v>652</v>
      </c>
      <c r="L312" t="s">
        <v>652</v>
      </c>
      <c r="M312" t="s">
        <v>652</v>
      </c>
      <c r="N312" t="s">
        <v>652</v>
      </c>
      <c r="O312" t="s">
        <v>652</v>
      </c>
      <c r="P312" t="s">
        <v>652</v>
      </c>
      <c r="Q312" t="s">
        <v>652</v>
      </c>
      <c r="R312" t="s">
        <v>652</v>
      </c>
      <c r="S312" t="s">
        <v>652</v>
      </c>
      <c r="T312" t="s">
        <v>652</v>
      </c>
      <c r="U312" t="s">
        <v>652</v>
      </c>
      <c r="V312" t="s">
        <v>652</v>
      </c>
      <c r="W312" t="s">
        <v>652</v>
      </c>
      <c r="X312" t="s">
        <v>652</v>
      </c>
      <c r="Y312" t="s">
        <v>652</v>
      </c>
      <c r="Z312" t="s">
        <v>652</v>
      </c>
      <c r="AA312" t="s">
        <v>652</v>
      </c>
      <c r="AB312" t="s">
        <v>652</v>
      </c>
      <c r="AC312" t="s">
        <v>652</v>
      </c>
      <c r="AD312" t="s">
        <v>652</v>
      </c>
      <c r="AE312" t="s">
        <v>652</v>
      </c>
      <c r="AF312" t="s">
        <v>652</v>
      </c>
      <c r="AG312"/>
      <c r="AH312"/>
      <c r="AI312"/>
      <c r="AJ312"/>
      <c r="AK312"/>
      <c r="AL312"/>
      <c r="AM312"/>
      <c r="AN312"/>
      <c r="AO312"/>
      <c r="AP312"/>
      <c r="AQ312" s="241">
        <v>0</v>
      </c>
      <c r="AR312" s="241">
        <v>0</v>
      </c>
    </row>
    <row r="313" spans="1:44" ht="15" x14ac:dyDescent="0.25">
      <c r="A313" s="265">
        <v>119635</v>
      </c>
      <c r="B313" t="s">
        <v>428</v>
      </c>
      <c r="C313" s="247" t="s">
        <v>652</v>
      </c>
      <c r="D313" s="247" t="s">
        <v>652</v>
      </c>
      <c r="E313" s="247" t="s">
        <v>652</v>
      </c>
      <c r="F313" s="247" t="s">
        <v>652</v>
      </c>
      <c r="G313" s="247" t="s">
        <v>652</v>
      </c>
      <c r="H313" s="247" t="s">
        <v>652</v>
      </c>
      <c r="I313" s="247" t="s">
        <v>652</v>
      </c>
      <c r="J313" s="247" t="s">
        <v>652</v>
      </c>
      <c r="K313" s="247" t="s">
        <v>652</v>
      </c>
      <c r="L313" s="247" t="s">
        <v>652</v>
      </c>
      <c r="M313" s="247" t="s">
        <v>652</v>
      </c>
      <c r="N313" s="247" t="s">
        <v>652</v>
      </c>
      <c r="O313" s="247" t="s">
        <v>652</v>
      </c>
      <c r="P313" s="247" t="s">
        <v>652</v>
      </c>
      <c r="Q313" s="247" t="s">
        <v>652</v>
      </c>
      <c r="R313" s="247" t="s">
        <v>652</v>
      </c>
      <c r="S313" s="247" t="s">
        <v>652</v>
      </c>
      <c r="T313" s="247" t="s">
        <v>652</v>
      </c>
      <c r="U313" s="247" t="s">
        <v>652</v>
      </c>
      <c r="V313" s="247" t="s">
        <v>652</v>
      </c>
      <c r="W313" s="247" t="s">
        <v>652</v>
      </c>
      <c r="X313" s="247" t="s">
        <v>652</v>
      </c>
      <c r="Y313" s="247" t="s">
        <v>652</v>
      </c>
      <c r="Z313" s="247" t="s">
        <v>652</v>
      </c>
      <c r="AA313" s="247" t="s">
        <v>652</v>
      </c>
      <c r="AB313" s="247" t="s">
        <v>652</v>
      </c>
      <c r="AC313" s="247" t="s">
        <v>652</v>
      </c>
      <c r="AD313" s="247" t="s">
        <v>652</v>
      </c>
      <c r="AE313" s="247" t="s">
        <v>652</v>
      </c>
      <c r="AF313" s="247" t="s">
        <v>652</v>
      </c>
      <c r="AN313" s="251"/>
      <c r="AP313" s="250"/>
      <c r="AQ313" s="241" t="s">
        <v>1715</v>
      </c>
      <c r="AR313" s="241">
        <v>0</v>
      </c>
    </row>
    <row r="314" spans="1:44" ht="18" x14ac:dyDescent="0.2">
      <c r="A314" s="278">
        <v>119661</v>
      </c>
      <c r="B314" t="s">
        <v>428</v>
      </c>
      <c r="C314" t="s">
        <v>652</v>
      </c>
      <c r="D314" t="s">
        <v>652</v>
      </c>
      <c r="E314" t="s">
        <v>652</v>
      </c>
      <c r="F314" t="s">
        <v>652</v>
      </c>
      <c r="G314" t="s">
        <v>652</v>
      </c>
      <c r="H314" t="s">
        <v>652</v>
      </c>
      <c r="I314" t="s">
        <v>652</v>
      </c>
      <c r="J314" t="s">
        <v>652</v>
      </c>
      <c r="K314" t="s">
        <v>652</v>
      </c>
      <c r="L314" t="s">
        <v>652</v>
      </c>
      <c r="M314" t="s">
        <v>652</v>
      </c>
      <c r="N314" t="s">
        <v>652</v>
      </c>
      <c r="O314" t="s">
        <v>652</v>
      </c>
      <c r="P314" t="s">
        <v>652</v>
      </c>
      <c r="Q314" t="s">
        <v>652</v>
      </c>
      <c r="R314" t="s">
        <v>652</v>
      </c>
      <c r="S314" t="s">
        <v>652</v>
      </c>
      <c r="T314" t="s">
        <v>652</v>
      </c>
      <c r="U314" t="s">
        <v>652</v>
      </c>
      <c r="V314" t="s">
        <v>652</v>
      </c>
      <c r="W314" t="s">
        <v>652</v>
      </c>
      <c r="X314" t="s">
        <v>652</v>
      </c>
      <c r="Y314" t="s">
        <v>652</v>
      </c>
      <c r="Z314" t="s">
        <v>652</v>
      </c>
      <c r="AA314" t="s">
        <v>652</v>
      </c>
      <c r="AB314" t="s">
        <v>652</v>
      </c>
      <c r="AC314" t="s">
        <v>652</v>
      </c>
      <c r="AD314" t="s">
        <v>652</v>
      </c>
      <c r="AE314" t="s">
        <v>652</v>
      </c>
      <c r="AF314" t="s">
        <v>652</v>
      </c>
      <c r="AG314"/>
      <c r="AH314"/>
      <c r="AI314"/>
      <c r="AJ314"/>
      <c r="AK314"/>
      <c r="AL314"/>
      <c r="AM314"/>
      <c r="AN314"/>
      <c r="AO314"/>
      <c r="AP314"/>
      <c r="AQ314" s="241">
        <v>0</v>
      </c>
      <c r="AR314" s="241">
        <v>0</v>
      </c>
    </row>
    <row r="315" spans="1:44" ht="18" x14ac:dyDescent="0.2">
      <c r="A315" s="278">
        <v>119673</v>
      </c>
      <c r="B315" t="s">
        <v>428</v>
      </c>
      <c r="C315" t="s">
        <v>652</v>
      </c>
      <c r="D315" t="s">
        <v>652</v>
      </c>
      <c r="E315" t="s">
        <v>652</v>
      </c>
      <c r="F315" t="s">
        <v>652</v>
      </c>
      <c r="G315" t="s">
        <v>652</v>
      </c>
      <c r="H315" t="s">
        <v>652</v>
      </c>
      <c r="I315" t="s">
        <v>652</v>
      </c>
      <c r="J315" t="s">
        <v>652</v>
      </c>
      <c r="K315" t="s">
        <v>652</v>
      </c>
      <c r="L315" t="s">
        <v>652</v>
      </c>
      <c r="M315" t="s">
        <v>652</v>
      </c>
      <c r="N315" t="s">
        <v>652</v>
      </c>
      <c r="O315" t="s">
        <v>652</v>
      </c>
      <c r="P315" t="s">
        <v>652</v>
      </c>
      <c r="Q315" t="s">
        <v>652</v>
      </c>
      <c r="R315" t="s">
        <v>652</v>
      </c>
      <c r="S315" t="s">
        <v>652</v>
      </c>
      <c r="T315" t="s">
        <v>652</v>
      </c>
      <c r="U315" t="s">
        <v>652</v>
      </c>
      <c r="V315" t="s">
        <v>652</v>
      </c>
      <c r="W315" t="s">
        <v>652</v>
      </c>
      <c r="X315" t="s">
        <v>652</v>
      </c>
      <c r="Y315" t="s">
        <v>652</v>
      </c>
      <c r="Z315" t="s">
        <v>652</v>
      </c>
      <c r="AA315" t="s">
        <v>652</v>
      </c>
      <c r="AB315" t="s">
        <v>652</v>
      </c>
      <c r="AC315" t="s">
        <v>652</v>
      </c>
      <c r="AD315" t="s">
        <v>652</v>
      </c>
      <c r="AE315" t="s">
        <v>652</v>
      </c>
      <c r="AF315" t="s">
        <v>652</v>
      </c>
      <c r="AG315"/>
      <c r="AH315"/>
      <c r="AI315"/>
      <c r="AJ315"/>
      <c r="AK315"/>
      <c r="AL315"/>
      <c r="AM315"/>
      <c r="AN315"/>
      <c r="AO315"/>
      <c r="AP315"/>
      <c r="AQ315" s="241">
        <v>0</v>
      </c>
      <c r="AR315" s="241">
        <v>0</v>
      </c>
    </row>
    <row r="316" spans="1:44" x14ac:dyDescent="0.2">
      <c r="A316" s="241">
        <v>119683</v>
      </c>
      <c r="B316" t="s">
        <v>428</v>
      </c>
      <c r="C316" s="241" t="s">
        <v>190</v>
      </c>
      <c r="D316" s="241" t="s">
        <v>188</v>
      </c>
      <c r="E316" s="241" t="s">
        <v>188</v>
      </c>
      <c r="F316" s="241" t="s">
        <v>190</v>
      </c>
      <c r="G316" s="241" t="s">
        <v>188</v>
      </c>
      <c r="H316" s="241" t="s">
        <v>190</v>
      </c>
      <c r="I316" s="241" t="s">
        <v>188</v>
      </c>
      <c r="J316" s="241" t="s">
        <v>190</v>
      </c>
      <c r="K316" s="241" t="s">
        <v>190</v>
      </c>
      <c r="L316" s="241" t="s">
        <v>190</v>
      </c>
      <c r="M316" s="241" t="s">
        <v>190</v>
      </c>
      <c r="N316" s="241" t="s">
        <v>188</v>
      </c>
      <c r="O316" s="241" t="s">
        <v>188</v>
      </c>
      <c r="P316" s="241" t="s">
        <v>188</v>
      </c>
      <c r="Q316" s="241" t="s">
        <v>190</v>
      </c>
      <c r="R316" s="241" t="s">
        <v>190</v>
      </c>
      <c r="S316" s="241" t="s">
        <v>190</v>
      </c>
      <c r="T316" s="241" t="s">
        <v>188</v>
      </c>
      <c r="U316" s="241" t="s">
        <v>190</v>
      </c>
      <c r="V316" s="241" t="s">
        <v>190</v>
      </c>
      <c r="W316" s="241" t="s">
        <v>188</v>
      </c>
      <c r="X316" s="241" t="s">
        <v>188</v>
      </c>
      <c r="Y316" s="241" t="s">
        <v>190</v>
      </c>
      <c r="Z316" s="241" t="s">
        <v>190</v>
      </c>
      <c r="AA316" s="241" t="s">
        <v>188</v>
      </c>
      <c r="AB316" s="241" t="s">
        <v>188</v>
      </c>
      <c r="AC316" s="241" t="s">
        <v>189</v>
      </c>
      <c r="AD316" s="241" t="s">
        <v>189</v>
      </c>
      <c r="AE316" s="241" t="s">
        <v>189</v>
      </c>
      <c r="AF316" s="241" t="s">
        <v>189</v>
      </c>
      <c r="AQ316" s="241">
        <v>0</v>
      </c>
      <c r="AR316" s="241">
        <v>0</v>
      </c>
    </row>
    <row r="317" spans="1:44" x14ac:dyDescent="0.2">
      <c r="A317">
        <v>119691</v>
      </c>
      <c r="B317" t="s">
        <v>431</v>
      </c>
      <c r="C317" t="s">
        <v>652</v>
      </c>
      <c r="D317" t="s">
        <v>652</v>
      </c>
      <c r="E317" t="s">
        <v>652</v>
      </c>
      <c r="F317" t="s">
        <v>652</v>
      </c>
      <c r="G317" t="s">
        <v>652</v>
      </c>
      <c r="H317" t="s">
        <v>652</v>
      </c>
      <c r="I317" t="s">
        <v>652</v>
      </c>
      <c r="J317" t="s">
        <v>652</v>
      </c>
      <c r="K317" t="s">
        <v>652</v>
      </c>
      <c r="L317" t="s">
        <v>652</v>
      </c>
      <c r="M317" t="s">
        <v>652</v>
      </c>
      <c r="N317" t="s">
        <v>652</v>
      </c>
      <c r="O317" t="s">
        <v>652</v>
      </c>
      <c r="P317" t="s">
        <v>652</v>
      </c>
      <c r="Q317" t="s">
        <v>652</v>
      </c>
      <c r="R317" t="s">
        <v>652</v>
      </c>
      <c r="S317" t="s">
        <v>652</v>
      </c>
      <c r="T317" t="s">
        <v>652</v>
      </c>
      <c r="U317" t="s">
        <v>652</v>
      </c>
      <c r="V317" t="s">
        <v>652</v>
      </c>
      <c r="W317" t="s">
        <v>652</v>
      </c>
      <c r="X317" t="s">
        <v>652</v>
      </c>
      <c r="Y317" t="s">
        <v>652</v>
      </c>
      <c r="Z317" t="s">
        <v>652</v>
      </c>
      <c r="AA317" t="s">
        <v>652</v>
      </c>
      <c r="AB317"/>
      <c r="AC317"/>
      <c r="AD317"/>
      <c r="AE317"/>
      <c r="AF317"/>
      <c r="AG317"/>
      <c r="AH317"/>
      <c r="AI317"/>
      <c r="AJ317"/>
      <c r="AK317"/>
      <c r="AL317"/>
      <c r="AM317"/>
      <c r="AN317"/>
      <c r="AO317"/>
      <c r="AP317"/>
      <c r="AQ317" s="241" t="s">
        <v>1716</v>
      </c>
      <c r="AR317" s="241">
        <v>0</v>
      </c>
    </row>
    <row r="318" spans="1:44" ht="18" x14ac:dyDescent="0.2">
      <c r="A318" s="278">
        <v>119727</v>
      </c>
      <c r="B318" t="s">
        <v>428</v>
      </c>
      <c r="C318" t="s">
        <v>652</v>
      </c>
      <c r="D318" t="s">
        <v>652</v>
      </c>
      <c r="E318" t="s">
        <v>652</v>
      </c>
      <c r="F318" t="s">
        <v>652</v>
      </c>
      <c r="G318" t="s">
        <v>652</v>
      </c>
      <c r="H318" t="s">
        <v>652</v>
      </c>
      <c r="I318" t="s">
        <v>652</v>
      </c>
      <c r="J318" t="s">
        <v>652</v>
      </c>
      <c r="K318" t="s">
        <v>652</v>
      </c>
      <c r="L318" t="s">
        <v>652</v>
      </c>
      <c r="M318" t="s">
        <v>652</v>
      </c>
      <c r="N318" t="s">
        <v>652</v>
      </c>
      <c r="O318" t="s">
        <v>652</v>
      </c>
      <c r="P318" t="s">
        <v>652</v>
      </c>
      <c r="Q318" t="s">
        <v>652</v>
      </c>
      <c r="R318" t="s">
        <v>652</v>
      </c>
      <c r="S318" t="s">
        <v>652</v>
      </c>
      <c r="T318" t="s">
        <v>652</v>
      </c>
      <c r="U318" t="s">
        <v>652</v>
      </c>
      <c r="V318" t="s">
        <v>652</v>
      </c>
      <c r="W318" t="s">
        <v>652</v>
      </c>
      <c r="X318" t="s">
        <v>652</v>
      </c>
      <c r="Y318" t="s">
        <v>652</v>
      </c>
      <c r="Z318" t="s">
        <v>652</v>
      </c>
      <c r="AA318" t="s">
        <v>652</v>
      </c>
      <c r="AB318" t="s">
        <v>652</v>
      </c>
      <c r="AC318" t="s">
        <v>652</v>
      </c>
      <c r="AD318" t="s">
        <v>652</v>
      </c>
      <c r="AE318" t="s">
        <v>652</v>
      </c>
      <c r="AF318" t="s">
        <v>652</v>
      </c>
      <c r="AG318"/>
      <c r="AH318"/>
      <c r="AI318"/>
      <c r="AJ318"/>
      <c r="AK318"/>
      <c r="AL318"/>
      <c r="AM318"/>
      <c r="AN318"/>
      <c r="AO318"/>
      <c r="AP318"/>
      <c r="AQ318" s="241">
        <v>0</v>
      </c>
      <c r="AR318" s="241">
        <v>0</v>
      </c>
    </row>
    <row r="319" spans="1:44" ht="18" x14ac:dyDescent="0.2">
      <c r="A319" s="278">
        <v>119769</v>
      </c>
      <c r="B319" t="s">
        <v>428</v>
      </c>
      <c r="C319" t="s">
        <v>652</v>
      </c>
      <c r="D319" t="s">
        <v>652</v>
      </c>
      <c r="E319" t="s">
        <v>652</v>
      </c>
      <c r="F319" t="s">
        <v>652</v>
      </c>
      <c r="G319" t="s">
        <v>652</v>
      </c>
      <c r="H319" t="s">
        <v>652</v>
      </c>
      <c r="I319" t="s">
        <v>652</v>
      </c>
      <c r="J319" t="s">
        <v>652</v>
      </c>
      <c r="K319" t="s">
        <v>652</v>
      </c>
      <c r="L319" t="s">
        <v>652</v>
      </c>
      <c r="M319" t="s">
        <v>652</v>
      </c>
      <c r="N319" t="s">
        <v>652</v>
      </c>
      <c r="O319" t="s">
        <v>652</v>
      </c>
      <c r="P319" t="s">
        <v>652</v>
      </c>
      <c r="Q319" t="s">
        <v>652</v>
      </c>
      <c r="R319" t="s">
        <v>652</v>
      </c>
      <c r="S319" t="s">
        <v>652</v>
      </c>
      <c r="T319" t="s">
        <v>652</v>
      </c>
      <c r="U319" t="s">
        <v>652</v>
      </c>
      <c r="V319" t="s">
        <v>652</v>
      </c>
      <c r="W319" t="s">
        <v>652</v>
      </c>
      <c r="X319" t="s">
        <v>652</v>
      </c>
      <c r="Y319" t="s">
        <v>652</v>
      </c>
      <c r="Z319" t="s">
        <v>652</v>
      </c>
      <c r="AA319" t="s">
        <v>652</v>
      </c>
      <c r="AB319" t="s">
        <v>652</v>
      </c>
      <c r="AC319" t="s">
        <v>652</v>
      </c>
      <c r="AD319" t="s">
        <v>652</v>
      </c>
      <c r="AE319" t="s">
        <v>652</v>
      </c>
      <c r="AF319" t="s">
        <v>652</v>
      </c>
      <c r="AG319"/>
      <c r="AH319"/>
      <c r="AI319"/>
      <c r="AJ319"/>
      <c r="AK319"/>
      <c r="AL319"/>
      <c r="AM319"/>
      <c r="AN319"/>
      <c r="AO319"/>
      <c r="AP319"/>
      <c r="AQ319" s="241">
        <v>0</v>
      </c>
      <c r="AR319" s="241">
        <v>0</v>
      </c>
    </row>
    <row r="320" spans="1:44" ht="18" x14ac:dyDescent="0.2">
      <c r="A320" s="278">
        <v>119774</v>
      </c>
      <c r="B320" t="s">
        <v>428</v>
      </c>
      <c r="C320" t="s">
        <v>652</v>
      </c>
      <c r="D320" t="s">
        <v>652</v>
      </c>
      <c r="E320" t="s">
        <v>652</v>
      </c>
      <c r="F320" t="s">
        <v>652</v>
      </c>
      <c r="G320" t="s">
        <v>652</v>
      </c>
      <c r="H320" t="s">
        <v>652</v>
      </c>
      <c r="I320" t="s">
        <v>652</v>
      </c>
      <c r="J320" t="s">
        <v>652</v>
      </c>
      <c r="K320" t="s">
        <v>652</v>
      </c>
      <c r="L320" t="s">
        <v>652</v>
      </c>
      <c r="M320" t="s">
        <v>652</v>
      </c>
      <c r="N320" t="s">
        <v>652</v>
      </c>
      <c r="O320" t="s">
        <v>652</v>
      </c>
      <c r="P320" t="s">
        <v>652</v>
      </c>
      <c r="Q320" t="s">
        <v>652</v>
      </c>
      <c r="R320" t="s">
        <v>652</v>
      </c>
      <c r="S320" t="s">
        <v>652</v>
      </c>
      <c r="T320" t="s">
        <v>652</v>
      </c>
      <c r="U320" t="s">
        <v>652</v>
      </c>
      <c r="V320" t="s">
        <v>652</v>
      </c>
      <c r="W320" t="s">
        <v>652</v>
      </c>
      <c r="X320" t="s">
        <v>652</v>
      </c>
      <c r="Y320" t="s">
        <v>652</v>
      </c>
      <c r="Z320" t="s">
        <v>652</v>
      </c>
      <c r="AA320" t="s">
        <v>652</v>
      </c>
      <c r="AB320" t="s">
        <v>652</v>
      </c>
      <c r="AC320" t="s">
        <v>652</v>
      </c>
      <c r="AD320" t="s">
        <v>652</v>
      </c>
      <c r="AE320" t="s">
        <v>652</v>
      </c>
      <c r="AF320" t="s">
        <v>652</v>
      </c>
      <c r="AG320"/>
      <c r="AH320"/>
      <c r="AI320"/>
      <c r="AJ320"/>
      <c r="AK320"/>
      <c r="AL320"/>
      <c r="AM320"/>
      <c r="AN320"/>
      <c r="AO320"/>
      <c r="AP320"/>
      <c r="AQ320" s="241">
        <v>0</v>
      </c>
      <c r="AR320" s="241">
        <v>0</v>
      </c>
    </row>
    <row r="321" spans="1:44" ht="21.75" x14ac:dyDescent="0.5">
      <c r="A321" s="254">
        <v>119781</v>
      </c>
      <c r="B321" t="s">
        <v>428</v>
      </c>
      <c r="C321" s="241" t="s">
        <v>190</v>
      </c>
      <c r="D321" s="241" t="s">
        <v>188</v>
      </c>
      <c r="E321" s="241" t="s">
        <v>188</v>
      </c>
      <c r="F321" s="241" t="s">
        <v>188</v>
      </c>
      <c r="G321" s="241" t="s">
        <v>188</v>
      </c>
      <c r="H321" s="241" t="s">
        <v>190</v>
      </c>
      <c r="I321" s="241" t="s">
        <v>188</v>
      </c>
      <c r="J321" s="241" t="s">
        <v>188</v>
      </c>
      <c r="K321" s="241" t="s">
        <v>188</v>
      </c>
      <c r="L321" s="241" t="s">
        <v>188</v>
      </c>
      <c r="M321" s="241" t="s">
        <v>190</v>
      </c>
      <c r="N321" s="241" t="s">
        <v>189</v>
      </c>
      <c r="O321" s="241" t="s">
        <v>190</v>
      </c>
      <c r="P321" s="241" t="s">
        <v>190</v>
      </c>
      <c r="Q321" s="241" t="s">
        <v>189</v>
      </c>
      <c r="R321" s="241" t="s">
        <v>190</v>
      </c>
      <c r="S321" s="241" t="s">
        <v>190</v>
      </c>
      <c r="T321" s="241" t="s">
        <v>190</v>
      </c>
      <c r="U321" s="241" t="s">
        <v>190</v>
      </c>
      <c r="V321" s="241" t="s">
        <v>190</v>
      </c>
      <c r="W321" s="241" t="s">
        <v>188</v>
      </c>
      <c r="X321" s="241" t="s">
        <v>190</v>
      </c>
      <c r="Y321" s="241" t="s">
        <v>188</v>
      </c>
      <c r="Z321" s="241" t="s">
        <v>190</v>
      </c>
      <c r="AA321" s="241" t="s">
        <v>190</v>
      </c>
      <c r="AB321" s="241" t="s">
        <v>188</v>
      </c>
      <c r="AC321" s="241" t="s">
        <v>190</v>
      </c>
      <c r="AD321" s="241" t="s">
        <v>190</v>
      </c>
      <c r="AE321" s="241" t="s">
        <v>190</v>
      </c>
      <c r="AF321" s="241" t="s">
        <v>190</v>
      </c>
      <c r="AQ321" s="241">
        <v>0</v>
      </c>
      <c r="AR321" s="241">
        <v>0</v>
      </c>
    </row>
    <row r="322" spans="1:44" ht="18" x14ac:dyDescent="0.2">
      <c r="A322" s="278">
        <v>119822</v>
      </c>
      <c r="B322" t="s">
        <v>428</v>
      </c>
      <c r="C322" t="s">
        <v>652</v>
      </c>
      <c r="D322" t="s">
        <v>652</v>
      </c>
      <c r="E322" t="s">
        <v>652</v>
      </c>
      <c r="F322" t="s">
        <v>652</v>
      </c>
      <c r="G322" t="s">
        <v>652</v>
      </c>
      <c r="H322" t="s">
        <v>652</v>
      </c>
      <c r="I322" t="s">
        <v>652</v>
      </c>
      <c r="J322" t="s">
        <v>652</v>
      </c>
      <c r="K322" t="s">
        <v>652</v>
      </c>
      <c r="L322" t="s">
        <v>652</v>
      </c>
      <c r="M322" t="s">
        <v>652</v>
      </c>
      <c r="N322" t="s">
        <v>652</v>
      </c>
      <c r="O322" t="s">
        <v>652</v>
      </c>
      <c r="P322" t="s">
        <v>652</v>
      </c>
      <c r="Q322" t="s">
        <v>652</v>
      </c>
      <c r="R322" t="s">
        <v>652</v>
      </c>
      <c r="S322" t="s">
        <v>652</v>
      </c>
      <c r="T322" t="s">
        <v>652</v>
      </c>
      <c r="U322" t="s">
        <v>652</v>
      </c>
      <c r="V322" t="s">
        <v>652</v>
      </c>
      <c r="W322" t="s">
        <v>652</v>
      </c>
      <c r="X322" t="s">
        <v>652</v>
      </c>
      <c r="Y322" t="s">
        <v>652</v>
      </c>
      <c r="Z322" t="s">
        <v>652</v>
      </c>
      <c r="AA322" t="s">
        <v>652</v>
      </c>
      <c r="AB322" t="s">
        <v>652</v>
      </c>
      <c r="AC322" t="s">
        <v>652</v>
      </c>
      <c r="AD322" t="s">
        <v>652</v>
      </c>
      <c r="AE322" t="s">
        <v>652</v>
      </c>
      <c r="AF322" t="s">
        <v>652</v>
      </c>
      <c r="AG322"/>
      <c r="AH322"/>
      <c r="AI322"/>
      <c r="AJ322"/>
      <c r="AK322"/>
      <c r="AL322"/>
      <c r="AM322"/>
      <c r="AN322"/>
      <c r="AO322"/>
      <c r="AP322"/>
      <c r="AQ322" s="241">
        <v>0</v>
      </c>
      <c r="AR322" s="241">
        <v>0</v>
      </c>
    </row>
    <row r="323" spans="1:44" ht="15" x14ac:dyDescent="0.25">
      <c r="A323" s="267">
        <v>119823</v>
      </c>
      <c r="B323" t="s">
        <v>428</v>
      </c>
      <c r="C323" s="247" t="s">
        <v>652</v>
      </c>
      <c r="D323" s="247" t="s">
        <v>652</v>
      </c>
      <c r="E323" s="247" t="s">
        <v>652</v>
      </c>
      <c r="F323" s="247" t="s">
        <v>652</v>
      </c>
      <c r="G323" s="247" t="s">
        <v>652</v>
      </c>
      <c r="H323" s="247" t="s">
        <v>652</v>
      </c>
      <c r="I323" s="247" t="s">
        <v>652</v>
      </c>
      <c r="J323" s="247" t="s">
        <v>652</v>
      </c>
      <c r="K323" s="247" t="s">
        <v>652</v>
      </c>
      <c r="L323" s="247" t="s">
        <v>652</v>
      </c>
      <c r="M323" s="247" t="s">
        <v>652</v>
      </c>
      <c r="N323" s="247" t="s">
        <v>652</v>
      </c>
      <c r="O323" s="247" t="s">
        <v>652</v>
      </c>
      <c r="P323" s="247" t="s">
        <v>652</v>
      </c>
      <c r="Q323" s="247" t="s">
        <v>652</v>
      </c>
      <c r="R323" s="247" t="s">
        <v>652</v>
      </c>
      <c r="S323" s="247" t="s">
        <v>652</v>
      </c>
      <c r="T323" s="247" t="s">
        <v>652</v>
      </c>
      <c r="U323" s="247" t="s">
        <v>652</v>
      </c>
      <c r="V323" s="247" t="s">
        <v>652</v>
      </c>
      <c r="W323" s="247" t="s">
        <v>652</v>
      </c>
      <c r="X323" s="247" t="s">
        <v>652</v>
      </c>
      <c r="Y323" s="247" t="s">
        <v>652</v>
      </c>
      <c r="Z323" s="247" t="s">
        <v>652</v>
      </c>
      <c r="AA323" s="247" t="s">
        <v>652</v>
      </c>
      <c r="AB323" s="247" t="s">
        <v>652</v>
      </c>
      <c r="AC323" s="247" t="s">
        <v>652</v>
      </c>
      <c r="AD323" s="247" t="s">
        <v>652</v>
      </c>
      <c r="AE323" s="247" t="s">
        <v>652</v>
      </c>
      <c r="AF323" s="247" t="s">
        <v>652</v>
      </c>
      <c r="AG323" s="247"/>
      <c r="AH323" s="247"/>
      <c r="AI323" s="247"/>
      <c r="AJ323" s="247"/>
      <c r="AK323" s="247"/>
      <c r="AL323" s="247"/>
      <c r="AM323" s="247"/>
      <c r="AN323" s="247"/>
      <c r="AO323" s="247"/>
      <c r="AP323" s="247"/>
      <c r="AQ323" s="241" t="s">
        <v>1799</v>
      </c>
      <c r="AR323" s="241">
        <v>0</v>
      </c>
    </row>
    <row r="324" spans="1:44" x14ac:dyDescent="0.2">
      <c r="A324">
        <v>119829</v>
      </c>
      <c r="B324" t="s">
        <v>428</v>
      </c>
      <c r="C324" t="s">
        <v>652</v>
      </c>
      <c r="D324" t="s">
        <v>652</v>
      </c>
      <c r="E324" t="s">
        <v>652</v>
      </c>
      <c r="F324" t="s">
        <v>652</v>
      </c>
      <c r="G324" t="s">
        <v>652</v>
      </c>
      <c r="H324" t="s">
        <v>652</v>
      </c>
      <c r="I324" t="s">
        <v>652</v>
      </c>
      <c r="J324" t="s">
        <v>652</v>
      </c>
      <c r="K324" t="s">
        <v>652</v>
      </c>
      <c r="L324" t="s">
        <v>652</v>
      </c>
      <c r="M324" t="s">
        <v>652</v>
      </c>
      <c r="N324" t="s">
        <v>652</v>
      </c>
      <c r="O324" t="s">
        <v>652</v>
      </c>
      <c r="P324" t="s">
        <v>652</v>
      </c>
      <c r="Q324" t="s">
        <v>652</v>
      </c>
      <c r="R324" t="s">
        <v>652</v>
      </c>
      <c r="S324" t="s">
        <v>652</v>
      </c>
      <c r="T324" t="s">
        <v>652</v>
      </c>
      <c r="U324" t="s">
        <v>652</v>
      </c>
      <c r="V324" t="s">
        <v>652</v>
      </c>
      <c r="W324" t="s">
        <v>652</v>
      </c>
      <c r="X324" t="s">
        <v>652</v>
      </c>
      <c r="Y324" t="s">
        <v>652</v>
      </c>
      <c r="Z324" t="s">
        <v>652</v>
      </c>
      <c r="AA324" t="s">
        <v>652</v>
      </c>
      <c r="AB324" t="s">
        <v>652</v>
      </c>
      <c r="AC324" t="s">
        <v>652</v>
      </c>
      <c r="AD324" t="s">
        <v>652</v>
      </c>
      <c r="AE324" t="s">
        <v>652</v>
      </c>
      <c r="AF324" t="s">
        <v>652</v>
      </c>
      <c r="AG324"/>
      <c r="AH324"/>
      <c r="AI324"/>
      <c r="AJ324"/>
      <c r="AK324"/>
      <c r="AL324"/>
      <c r="AM324"/>
      <c r="AN324"/>
      <c r="AO324"/>
      <c r="AP324"/>
      <c r="AQ324" s="241" t="s">
        <v>576</v>
      </c>
      <c r="AR324" s="241">
        <v>0</v>
      </c>
    </row>
    <row r="325" spans="1:44" ht="18" x14ac:dyDescent="0.2">
      <c r="A325" s="278">
        <v>119867</v>
      </c>
      <c r="B325" t="s">
        <v>428</v>
      </c>
      <c r="C325" t="s">
        <v>652</v>
      </c>
      <c r="D325" t="s">
        <v>652</v>
      </c>
      <c r="E325" t="s">
        <v>652</v>
      </c>
      <c r="F325" t="s">
        <v>652</v>
      </c>
      <c r="G325" t="s">
        <v>652</v>
      </c>
      <c r="H325" t="s">
        <v>652</v>
      </c>
      <c r="I325" t="s">
        <v>652</v>
      </c>
      <c r="J325" t="s">
        <v>652</v>
      </c>
      <c r="K325" t="s">
        <v>652</v>
      </c>
      <c r="L325" t="s">
        <v>652</v>
      </c>
      <c r="M325" t="s">
        <v>652</v>
      </c>
      <c r="N325" t="s">
        <v>652</v>
      </c>
      <c r="O325" t="s">
        <v>652</v>
      </c>
      <c r="P325" t="s">
        <v>652</v>
      </c>
      <c r="Q325" t="s">
        <v>652</v>
      </c>
      <c r="R325" t="s">
        <v>652</v>
      </c>
      <c r="S325" t="s">
        <v>652</v>
      </c>
      <c r="T325" t="s">
        <v>652</v>
      </c>
      <c r="U325" t="s">
        <v>652</v>
      </c>
      <c r="V325" t="s">
        <v>652</v>
      </c>
      <c r="W325" t="s">
        <v>652</v>
      </c>
      <c r="X325" t="s">
        <v>652</v>
      </c>
      <c r="Y325" t="s">
        <v>652</v>
      </c>
      <c r="Z325" t="s">
        <v>652</v>
      </c>
      <c r="AA325" t="s">
        <v>652</v>
      </c>
      <c r="AB325" t="s">
        <v>652</v>
      </c>
      <c r="AC325" t="s">
        <v>652</v>
      </c>
      <c r="AD325" t="s">
        <v>652</v>
      </c>
      <c r="AE325" t="s">
        <v>652</v>
      </c>
      <c r="AF325" t="s">
        <v>652</v>
      </c>
      <c r="AG325"/>
      <c r="AH325"/>
      <c r="AI325"/>
      <c r="AJ325"/>
      <c r="AK325"/>
      <c r="AL325"/>
      <c r="AM325"/>
      <c r="AN325"/>
      <c r="AO325"/>
      <c r="AP325"/>
      <c r="AQ325" s="241">
        <v>0</v>
      </c>
      <c r="AR325" s="241">
        <v>0</v>
      </c>
    </row>
    <row r="326" spans="1:44" ht="18" x14ac:dyDescent="0.2">
      <c r="A326" s="278">
        <v>119868</v>
      </c>
      <c r="B326" t="s">
        <v>428</v>
      </c>
      <c r="C326" t="s">
        <v>652</v>
      </c>
      <c r="D326" t="s">
        <v>652</v>
      </c>
      <c r="E326" t="s">
        <v>652</v>
      </c>
      <c r="F326" t="s">
        <v>652</v>
      </c>
      <c r="G326" t="s">
        <v>652</v>
      </c>
      <c r="H326" t="s">
        <v>652</v>
      </c>
      <c r="I326" t="s">
        <v>652</v>
      </c>
      <c r="J326" t="s">
        <v>652</v>
      </c>
      <c r="K326" t="s">
        <v>652</v>
      </c>
      <c r="L326" t="s">
        <v>652</v>
      </c>
      <c r="M326" t="s">
        <v>652</v>
      </c>
      <c r="N326" t="s">
        <v>652</v>
      </c>
      <c r="O326" t="s">
        <v>652</v>
      </c>
      <c r="P326" t="s">
        <v>652</v>
      </c>
      <c r="Q326" t="s">
        <v>652</v>
      </c>
      <c r="R326" t="s">
        <v>652</v>
      </c>
      <c r="S326" t="s">
        <v>652</v>
      </c>
      <c r="T326" t="s">
        <v>652</v>
      </c>
      <c r="U326" t="s">
        <v>652</v>
      </c>
      <c r="V326" t="s">
        <v>652</v>
      </c>
      <c r="W326" t="s">
        <v>652</v>
      </c>
      <c r="X326" t="s">
        <v>652</v>
      </c>
      <c r="Y326" t="s">
        <v>652</v>
      </c>
      <c r="Z326" t="s">
        <v>652</v>
      </c>
      <c r="AA326" t="s">
        <v>652</v>
      </c>
      <c r="AB326" t="s">
        <v>652</v>
      </c>
      <c r="AC326" t="s">
        <v>652</v>
      </c>
      <c r="AD326" t="s">
        <v>652</v>
      </c>
      <c r="AE326" t="s">
        <v>652</v>
      </c>
      <c r="AF326" t="s">
        <v>652</v>
      </c>
      <c r="AG326"/>
      <c r="AH326"/>
      <c r="AI326"/>
      <c r="AJ326"/>
      <c r="AK326"/>
      <c r="AL326"/>
      <c r="AM326"/>
      <c r="AN326"/>
      <c r="AO326"/>
      <c r="AP326"/>
      <c r="AQ326" s="241">
        <v>0</v>
      </c>
      <c r="AR326" s="241">
        <v>0</v>
      </c>
    </row>
    <row r="327" spans="1:44" ht="18" x14ac:dyDescent="0.2">
      <c r="A327" s="278">
        <v>119878</v>
      </c>
      <c r="B327" t="s">
        <v>428</v>
      </c>
      <c r="C327" t="s">
        <v>652</v>
      </c>
      <c r="D327" t="s">
        <v>652</v>
      </c>
      <c r="E327" t="s">
        <v>652</v>
      </c>
      <c r="F327" t="s">
        <v>652</v>
      </c>
      <c r="G327" t="s">
        <v>652</v>
      </c>
      <c r="H327" t="s">
        <v>652</v>
      </c>
      <c r="I327" t="s">
        <v>652</v>
      </c>
      <c r="J327" t="s">
        <v>652</v>
      </c>
      <c r="K327" t="s">
        <v>652</v>
      </c>
      <c r="L327" t="s">
        <v>652</v>
      </c>
      <c r="M327" t="s">
        <v>652</v>
      </c>
      <c r="N327" t="s">
        <v>652</v>
      </c>
      <c r="O327" t="s">
        <v>652</v>
      </c>
      <c r="P327" t="s">
        <v>652</v>
      </c>
      <c r="Q327" t="s">
        <v>652</v>
      </c>
      <c r="R327" t="s">
        <v>652</v>
      </c>
      <c r="S327" t="s">
        <v>652</v>
      </c>
      <c r="T327" t="s">
        <v>652</v>
      </c>
      <c r="U327" t="s">
        <v>652</v>
      </c>
      <c r="V327" t="s">
        <v>652</v>
      </c>
      <c r="W327" t="s">
        <v>652</v>
      </c>
      <c r="X327" t="s">
        <v>652</v>
      </c>
      <c r="Y327" t="s">
        <v>652</v>
      </c>
      <c r="Z327" t="s">
        <v>652</v>
      </c>
      <c r="AA327" t="s">
        <v>652</v>
      </c>
      <c r="AB327" t="s">
        <v>652</v>
      </c>
      <c r="AC327" t="s">
        <v>652</v>
      </c>
      <c r="AD327" t="s">
        <v>652</v>
      </c>
      <c r="AE327" t="s">
        <v>652</v>
      </c>
      <c r="AF327" t="s">
        <v>652</v>
      </c>
      <c r="AG327"/>
      <c r="AH327"/>
      <c r="AI327"/>
      <c r="AJ327"/>
      <c r="AK327"/>
      <c r="AL327"/>
      <c r="AM327"/>
      <c r="AN327"/>
      <c r="AO327"/>
      <c r="AP327"/>
      <c r="AQ327" s="241">
        <v>0</v>
      </c>
      <c r="AR327" s="241">
        <v>0</v>
      </c>
    </row>
    <row r="328" spans="1:44" ht="15" x14ac:dyDescent="0.25">
      <c r="A328" s="267">
        <v>119903</v>
      </c>
      <c r="B328" t="s">
        <v>428</v>
      </c>
      <c r="C328" s="247" t="s">
        <v>652</v>
      </c>
      <c r="D328" s="247" t="s">
        <v>652</v>
      </c>
      <c r="E328" s="247" t="s">
        <v>652</v>
      </c>
      <c r="F328" s="247" t="s">
        <v>652</v>
      </c>
      <c r="G328" s="247" t="s">
        <v>652</v>
      </c>
      <c r="H328" s="247" t="s">
        <v>652</v>
      </c>
      <c r="I328" s="247" t="s">
        <v>652</v>
      </c>
      <c r="J328" s="247" t="s">
        <v>652</v>
      </c>
      <c r="K328" s="247" t="s">
        <v>652</v>
      </c>
      <c r="L328" s="247" t="s">
        <v>652</v>
      </c>
      <c r="M328" s="247" t="s">
        <v>190</v>
      </c>
      <c r="N328" s="247" t="s">
        <v>652</v>
      </c>
      <c r="O328" s="247" t="s">
        <v>652</v>
      </c>
      <c r="P328" s="247" t="s">
        <v>652</v>
      </c>
      <c r="Q328" s="247" t="s">
        <v>652</v>
      </c>
      <c r="R328" s="247" t="s">
        <v>652</v>
      </c>
      <c r="S328" s="247" t="s">
        <v>652</v>
      </c>
      <c r="T328" s="247" t="s">
        <v>652</v>
      </c>
      <c r="U328" s="247" t="s">
        <v>652</v>
      </c>
      <c r="V328" s="247" t="s">
        <v>652</v>
      </c>
      <c r="W328" s="247" t="s">
        <v>652</v>
      </c>
      <c r="X328" s="247" t="s">
        <v>652</v>
      </c>
      <c r="Y328" s="247" t="s">
        <v>652</v>
      </c>
      <c r="Z328" s="247" t="s">
        <v>652</v>
      </c>
      <c r="AA328" s="247" t="s">
        <v>652</v>
      </c>
      <c r="AB328" s="247" t="s">
        <v>652</v>
      </c>
      <c r="AC328" s="247" t="s">
        <v>652</v>
      </c>
      <c r="AD328" s="247" t="s">
        <v>652</v>
      </c>
      <c r="AE328" s="247" t="s">
        <v>652</v>
      </c>
      <c r="AF328" s="247" t="s">
        <v>652</v>
      </c>
      <c r="AG328" s="247"/>
      <c r="AH328" s="247"/>
      <c r="AI328" s="247"/>
      <c r="AJ328" s="247"/>
      <c r="AK328" s="247"/>
      <c r="AL328" s="247"/>
      <c r="AM328" s="247"/>
      <c r="AN328" s="247"/>
      <c r="AO328" s="247"/>
      <c r="AP328" s="247"/>
      <c r="AQ328" s="241">
        <v>0</v>
      </c>
      <c r="AR328" s="241">
        <v>0</v>
      </c>
    </row>
    <row r="329" spans="1:44" ht="15" x14ac:dyDescent="0.25">
      <c r="A329" s="267">
        <v>119917</v>
      </c>
      <c r="B329" t="s">
        <v>428</v>
      </c>
      <c r="C329" s="247" t="s">
        <v>652</v>
      </c>
      <c r="D329" s="247" t="s">
        <v>652</v>
      </c>
      <c r="E329" s="247" t="s">
        <v>652</v>
      </c>
      <c r="F329" s="247" t="s">
        <v>652</v>
      </c>
      <c r="G329" s="247" t="s">
        <v>652</v>
      </c>
      <c r="H329" s="247" t="s">
        <v>652</v>
      </c>
      <c r="I329" s="247" t="s">
        <v>652</v>
      </c>
      <c r="J329" s="247" t="s">
        <v>652</v>
      </c>
      <c r="K329" s="247" t="s">
        <v>652</v>
      </c>
      <c r="L329" s="247" t="s">
        <v>652</v>
      </c>
      <c r="M329" s="247" t="s">
        <v>652</v>
      </c>
      <c r="N329" s="247" t="s">
        <v>652</v>
      </c>
      <c r="O329" s="247" t="s">
        <v>652</v>
      </c>
      <c r="P329" s="247" t="s">
        <v>652</v>
      </c>
      <c r="Q329" s="247" t="s">
        <v>652</v>
      </c>
      <c r="R329" s="247" t="s">
        <v>652</v>
      </c>
      <c r="S329" s="247" t="s">
        <v>652</v>
      </c>
      <c r="T329" s="247" t="s">
        <v>652</v>
      </c>
      <c r="U329" s="247" t="s">
        <v>652</v>
      </c>
      <c r="V329" s="247" t="s">
        <v>652</v>
      </c>
      <c r="W329" s="247" t="s">
        <v>652</v>
      </c>
      <c r="X329" s="247" t="s">
        <v>652</v>
      </c>
      <c r="Y329" s="247" t="s">
        <v>652</v>
      </c>
      <c r="Z329" s="247" t="s">
        <v>652</v>
      </c>
      <c r="AA329" s="247" t="s">
        <v>652</v>
      </c>
      <c r="AB329" s="247" t="s">
        <v>652</v>
      </c>
      <c r="AC329" s="247" t="s">
        <v>652</v>
      </c>
      <c r="AD329" s="247" t="s">
        <v>652</v>
      </c>
      <c r="AE329" s="247" t="s">
        <v>652</v>
      </c>
      <c r="AF329" s="247" t="s">
        <v>652</v>
      </c>
      <c r="AG329" s="247"/>
      <c r="AH329" s="247"/>
      <c r="AI329" s="247"/>
      <c r="AJ329" s="247"/>
      <c r="AK329" s="247"/>
      <c r="AL329" s="247"/>
      <c r="AM329" s="247"/>
      <c r="AN329" s="247"/>
      <c r="AO329" s="247"/>
      <c r="AP329" s="247"/>
      <c r="AQ329" s="241" t="s">
        <v>1799</v>
      </c>
      <c r="AR329" s="241">
        <v>0</v>
      </c>
    </row>
    <row r="330" spans="1:44" x14ac:dyDescent="0.2">
      <c r="A330">
        <v>119940</v>
      </c>
      <c r="B330" t="s">
        <v>428</v>
      </c>
      <c r="C330" t="s">
        <v>190</v>
      </c>
      <c r="D330" t="s">
        <v>188</v>
      </c>
      <c r="E330" t="s">
        <v>190</v>
      </c>
      <c r="F330" t="s">
        <v>188</v>
      </c>
      <c r="G330" t="s">
        <v>188</v>
      </c>
      <c r="H330" t="s">
        <v>190</v>
      </c>
      <c r="I330" t="s">
        <v>188</v>
      </c>
      <c r="J330" t="s">
        <v>188</v>
      </c>
      <c r="K330" t="s">
        <v>190</v>
      </c>
      <c r="L330" t="s">
        <v>188</v>
      </c>
      <c r="M330" t="s">
        <v>190</v>
      </c>
      <c r="N330" t="s">
        <v>188</v>
      </c>
      <c r="O330" t="s">
        <v>190</v>
      </c>
      <c r="P330" t="s">
        <v>190</v>
      </c>
      <c r="Q330" t="s">
        <v>188</v>
      </c>
      <c r="R330" t="s">
        <v>190</v>
      </c>
      <c r="S330" t="s">
        <v>188</v>
      </c>
      <c r="T330" t="s">
        <v>188</v>
      </c>
      <c r="U330" t="s">
        <v>188</v>
      </c>
      <c r="V330" t="s">
        <v>188</v>
      </c>
      <c r="W330" t="s">
        <v>188</v>
      </c>
      <c r="X330" t="s">
        <v>189</v>
      </c>
      <c r="Y330" t="s">
        <v>189</v>
      </c>
      <c r="Z330" t="s">
        <v>189</v>
      </c>
      <c r="AA330" t="s">
        <v>189</v>
      </c>
      <c r="AB330" t="s">
        <v>189</v>
      </c>
      <c r="AC330" t="s">
        <v>189</v>
      </c>
      <c r="AD330" t="s">
        <v>189</v>
      </c>
      <c r="AE330" t="s">
        <v>189</v>
      </c>
      <c r="AF330" t="s">
        <v>189</v>
      </c>
      <c r="AG330"/>
      <c r="AH330"/>
      <c r="AI330"/>
      <c r="AJ330"/>
      <c r="AK330"/>
      <c r="AL330"/>
      <c r="AM330"/>
      <c r="AN330"/>
      <c r="AO330"/>
      <c r="AP330"/>
      <c r="AQ330" s="241">
        <v>0</v>
      </c>
      <c r="AR330" s="241">
        <v>0</v>
      </c>
    </row>
    <row r="331" spans="1:44" ht="15" x14ac:dyDescent="0.25">
      <c r="A331" s="267">
        <v>119946</v>
      </c>
      <c r="B331" t="s">
        <v>428</v>
      </c>
      <c r="C331" s="247" t="s">
        <v>652</v>
      </c>
      <c r="D331" s="247" t="s">
        <v>652</v>
      </c>
      <c r="E331" s="247" t="s">
        <v>652</v>
      </c>
      <c r="F331" s="247" t="s">
        <v>652</v>
      </c>
      <c r="G331" s="247" t="s">
        <v>652</v>
      </c>
      <c r="H331" s="247" t="s">
        <v>652</v>
      </c>
      <c r="I331" s="247" t="s">
        <v>652</v>
      </c>
      <c r="J331" s="247" t="s">
        <v>652</v>
      </c>
      <c r="K331" s="247" t="s">
        <v>652</v>
      </c>
      <c r="L331" s="247" t="s">
        <v>652</v>
      </c>
      <c r="M331" s="247" t="s">
        <v>652</v>
      </c>
      <c r="N331" s="247" t="s">
        <v>652</v>
      </c>
      <c r="O331" s="247" t="s">
        <v>652</v>
      </c>
      <c r="P331" s="247" t="s">
        <v>652</v>
      </c>
      <c r="Q331" s="247" t="s">
        <v>652</v>
      </c>
      <c r="R331" s="247" t="s">
        <v>652</v>
      </c>
      <c r="S331" s="247" t="s">
        <v>652</v>
      </c>
      <c r="T331" s="247" t="s">
        <v>652</v>
      </c>
      <c r="U331" s="247" t="s">
        <v>652</v>
      </c>
      <c r="V331" s="247" t="s">
        <v>652</v>
      </c>
      <c r="W331" s="247" t="s">
        <v>652</v>
      </c>
      <c r="X331" s="247" t="s">
        <v>652</v>
      </c>
      <c r="Y331" s="247" t="s">
        <v>652</v>
      </c>
      <c r="Z331" s="247" t="s">
        <v>652</v>
      </c>
      <c r="AA331" s="247" t="s">
        <v>652</v>
      </c>
      <c r="AB331" s="247" t="s">
        <v>652</v>
      </c>
      <c r="AC331" s="247" t="s">
        <v>652</v>
      </c>
      <c r="AD331" s="247" t="s">
        <v>652</v>
      </c>
      <c r="AE331" s="247" t="s">
        <v>652</v>
      </c>
      <c r="AF331" s="247" t="s">
        <v>652</v>
      </c>
      <c r="AG331" s="247"/>
      <c r="AH331" s="247"/>
      <c r="AI331" s="247"/>
      <c r="AJ331" s="247"/>
      <c r="AK331" s="247"/>
      <c r="AL331" s="247"/>
      <c r="AM331" s="247"/>
      <c r="AN331" s="247"/>
      <c r="AO331" s="247"/>
      <c r="AP331" s="247"/>
      <c r="AQ331" s="241" t="s">
        <v>1799</v>
      </c>
      <c r="AR331" s="241">
        <v>0</v>
      </c>
    </row>
    <row r="332" spans="1:44" ht="18" x14ac:dyDescent="0.2">
      <c r="A332" s="278">
        <v>119967</v>
      </c>
      <c r="B332" t="s">
        <v>428</v>
      </c>
      <c r="C332" t="s">
        <v>652</v>
      </c>
      <c r="D332" t="s">
        <v>652</v>
      </c>
      <c r="E332" t="s">
        <v>652</v>
      </c>
      <c r="F332" t="s">
        <v>652</v>
      </c>
      <c r="G332" t="s">
        <v>652</v>
      </c>
      <c r="H332" t="s">
        <v>652</v>
      </c>
      <c r="I332" t="s">
        <v>652</v>
      </c>
      <c r="J332" t="s">
        <v>652</v>
      </c>
      <c r="K332" t="s">
        <v>652</v>
      </c>
      <c r="L332" t="s">
        <v>652</v>
      </c>
      <c r="M332" t="s">
        <v>652</v>
      </c>
      <c r="N332" t="s">
        <v>652</v>
      </c>
      <c r="O332" t="s">
        <v>652</v>
      </c>
      <c r="P332" t="s">
        <v>652</v>
      </c>
      <c r="Q332" t="s">
        <v>652</v>
      </c>
      <c r="R332" t="s">
        <v>652</v>
      </c>
      <c r="S332" t="s">
        <v>652</v>
      </c>
      <c r="T332" t="s">
        <v>652</v>
      </c>
      <c r="U332" t="s">
        <v>652</v>
      </c>
      <c r="V332" t="s">
        <v>652</v>
      </c>
      <c r="W332" t="s">
        <v>652</v>
      </c>
      <c r="X332" t="s">
        <v>652</v>
      </c>
      <c r="Y332" t="s">
        <v>652</v>
      </c>
      <c r="Z332" t="s">
        <v>652</v>
      </c>
      <c r="AA332" t="s">
        <v>652</v>
      </c>
      <c r="AB332" t="s">
        <v>652</v>
      </c>
      <c r="AC332" t="s">
        <v>652</v>
      </c>
      <c r="AD332" t="s">
        <v>652</v>
      </c>
      <c r="AE332" t="s">
        <v>652</v>
      </c>
      <c r="AF332" t="s">
        <v>652</v>
      </c>
      <c r="AG332"/>
      <c r="AH332"/>
      <c r="AI332"/>
      <c r="AJ332"/>
      <c r="AK332"/>
      <c r="AL332"/>
      <c r="AM332"/>
      <c r="AN332"/>
      <c r="AO332"/>
      <c r="AP332"/>
      <c r="AQ332" s="241">
        <v>0</v>
      </c>
      <c r="AR332" s="241">
        <v>0</v>
      </c>
    </row>
    <row r="333" spans="1:44" ht="18" x14ac:dyDescent="0.2">
      <c r="A333" s="278">
        <v>119973</v>
      </c>
      <c r="B333" t="s">
        <v>428</v>
      </c>
      <c r="C333" t="s">
        <v>652</v>
      </c>
      <c r="D333" t="s">
        <v>652</v>
      </c>
      <c r="E333" t="s">
        <v>652</v>
      </c>
      <c r="F333" t="s">
        <v>652</v>
      </c>
      <c r="G333" t="s">
        <v>652</v>
      </c>
      <c r="H333" t="s">
        <v>652</v>
      </c>
      <c r="I333" t="s">
        <v>652</v>
      </c>
      <c r="J333" t="s">
        <v>652</v>
      </c>
      <c r="K333" t="s">
        <v>652</v>
      </c>
      <c r="L333" t="s">
        <v>652</v>
      </c>
      <c r="M333" t="s">
        <v>652</v>
      </c>
      <c r="N333" t="s">
        <v>652</v>
      </c>
      <c r="O333" t="s">
        <v>652</v>
      </c>
      <c r="P333" t="s">
        <v>652</v>
      </c>
      <c r="Q333" t="s">
        <v>652</v>
      </c>
      <c r="R333" t="s">
        <v>652</v>
      </c>
      <c r="S333" t="s">
        <v>652</v>
      </c>
      <c r="T333" t="s">
        <v>652</v>
      </c>
      <c r="U333" t="s">
        <v>652</v>
      </c>
      <c r="V333" t="s">
        <v>652</v>
      </c>
      <c r="W333" t="s">
        <v>652</v>
      </c>
      <c r="X333" t="s">
        <v>652</v>
      </c>
      <c r="Y333" t="s">
        <v>652</v>
      </c>
      <c r="Z333" t="s">
        <v>652</v>
      </c>
      <c r="AA333" t="s">
        <v>652</v>
      </c>
      <c r="AB333" t="s">
        <v>652</v>
      </c>
      <c r="AC333" t="s">
        <v>652</v>
      </c>
      <c r="AD333" t="s">
        <v>652</v>
      </c>
      <c r="AE333" t="s">
        <v>652</v>
      </c>
      <c r="AF333" t="s">
        <v>652</v>
      </c>
      <c r="AG333"/>
      <c r="AH333"/>
      <c r="AI333"/>
      <c r="AJ333"/>
      <c r="AK333"/>
      <c r="AL333"/>
      <c r="AM333"/>
      <c r="AN333"/>
      <c r="AO333"/>
      <c r="AP333"/>
      <c r="AQ333" s="241">
        <v>0</v>
      </c>
      <c r="AR333" s="241">
        <v>0</v>
      </c>
    </row>
    <row r="334" spans="1:44" ht="15" x14ac:dyDescent="0.25">
      <c r="A334" s="267">
        <v>120015</v>
      </c>
      <c r="B334" t="s">
        <v>428</v>
      </c>
      <c r="C334" s="247" t="s">
        <v>652</v>
      </c>
      <c r="D334" s="247" t="s">
        <v>652</v>
      </c>
      <c r="E334" s="247" t="s">
        <v>652</v>
      </c>
      <c r="F334" s="247" t="s">
        <v>652</v>
      </c>
      <c r="G334" s="247" t="s">
        <v>652</v>
      </c>
      <c r="H334" s="247" t="s">
        <v>652</v>
      </c>
      <c r="I334" s="247" t="s">
        <v>652</v>
      </c>
      <c r="J334" s="247" t="s">
        <v>652</v>
      </c>
      <c r="K334" s="247" t="s">
        <v>652</v>
      </c>
      <c r="L334" s="247" t="s">
        <v>652</v>
      </c>
      <c r="M334" s="247" t="s">
        <v>652</v>
      </c>
      <c r="N334" s="247" t="s">
        <v>652</v>
      </c>
      <c r="O334" s="247" t="s">
        <v>652</v>
      </c>
      <c r="P334" s="247" t="s">
        <v>652</v>
      </c>
      <c r="Q334" s="247" t="s">
        <v>652</v>
      </c>
      <c r="R334" s="247" t="s">
        <v>652</v>
      </c>
      <c r="S334" s="247" t="s">
        <v>652</v>
      </c>
      <c r="T334" s="247" t="s">
        <v>652</v>
      </c>
      <c r="U334" s="247" t="s">
        <v>652</v>
      </c>
      <c r="V334" s="247" t="s">
        <v>652</v>
      </c>
      <c r="W334" s="247" t="s">
        <v>652</v>
      </c>
      <c r="X334" s="247" t="s">
        <v>652</v>
      </c>
      <c r="Y334" s="247" t="s">
        <v>652</v>
      </c>
      <c r="Z334" s="247" t="s">
        <v>652</v>
      </c>
      <c r="AA334" s="247" t="s">
        <v>652</v>
      </c>
      <c r="AB334" s="247" t="s">
        <v>652</v>
      </c>
      <c r="AC334" s="247" t="s">
        <v>652</v>
      </c>
      <c r="AD334" s="247" t="s">
        <v>652</v>
      </c>
      <c r="AE334" s="247" t="s">
        <v>652</v>
      </c>
      <c r="AF334" s="247" t="s">
        <v>652</v>
      </c>
      <c r="AG334" s="247"/>
      <c r="AH334" s="247"/>
      <c r="AI334" s="247"/>
      <c r="AJ334" s="247"/>
      <c r="AK334" s="247"/>
      <c r="AL334" s="247"/>
      <c r="AM334" s="247"/>
      <c r="AN334" s="247"/>
      <c r="AO334" s="247"/>
      <c r="AP334" s="247"/>
      <c r="AQ334" s="241" t="s">
        <v>1799</v>
      </c>
      <c r="AR334" s="241">
        <v>0</v>
      </c>
    </row>
    <row r="335" spans="1:44" ht="21.75" x14ac:dyDescent="0.5">
      <c r="A335" s="254">
        <v>120042</v>
      </c>
      <c r="B335" t="s">
        <v>428</v>
      </c>
      <c r="C335" s="241" t="s">
        <v>190</v>
      </c>
      <c r="D335" s="241" t="s">
        <v>188</v>
      </c>
      <c r="E335" s="241" t="s">
        <v>188</v>
      </c>
      <c r="F335" s="241" t="s">
        <v>188</v>
      </c>
      <c r="G335" s="241" t="s">
        <v>188</v>
      </c>
      <c r="H335" s="241" t="s">
        <v>190</v>
      </c>
      <c r="I335" s="241" t="s">
        <v>188</v>
      </c>
      <c r="J335" s="241" t="s">
        <v>188</v>
      </c>
      <c r="K335" s="241" t="s">
        <v>190</v>
      </c>
      <c r="L335" s="241" t="s">
        <v>188</v>
      </c>
      <c r="M335" s="241" t="s">
        <v>190</v>
      </c>
      <c r="N335" s="241" t="s">
        <v>188</v>
      </c>
      <c r="O335" s="241" t="s">
        <v>188</v>
      </c>
      <c r="P335" s="241" t="s">
        <v>188</v>
      </c>
      <c r="Q335" s="241" t="s">
        <v>190</v>
      </c>
      <c r="R335" s="241" t="s">
        <v>190</v>
      </c>
      <c r="S335" s="241" t="s">
        <v>188</v>
      </c>
      <c r="T335" s="241" t="s">
        <v>188</v>
      </c>
      <c r="U335" s="241" t="s">
        <v>188</v>
      </c>
      <c r="V335" s="241" t="s">
        <v>188</v>
      </c>
      <c r="W335" s="241" t="s">
        <v>190</v>
      </c>
      <c r="X335" s="241" t="s">
        <v>190</v>
      </c>
      <c r="Y335" s="241" t="s">
        <v>190</v>
      </c>
      <c r="Z335" s="241" t="s">
        <v>190</v>
      </c>
      <c r="AA335" s="241" t="s">
        <v>190</v>
      </c>
      <c r="AB335" s="241" t="s">
        <v>189</v>
      </c>
      <c r="AC335" s="241" t="s">
        <v>189</v>
      </c>
      <c r="AD335" s="241" t="s">
        <v>189</v>
      </c>
      <c r="AE335" s="241" t="s">
        <v>189</v>
      </c>
      <c r="AF335" s="241" t="s">
        <v>189</v>
      </c>
      <c r="AQ335" s="241">
        <v>0</v>
      </c>
      <c r="AR335" s="241">
        <v>0</v>
      </c>
    </row>
    <row r="336" spans="1:44" ht="18" x14ac:dyDescent="0.2">
      <c r="A336" s="278">
        <v>120052</v>
      </c>
      <c r="B336" t="s">
        <v>428</v>
      </c>
      <c r="C336" t="s">
        <v>652</v>
      </c>
      <c r="D336" t="s">
        <v>652</v>
      </c>
      <c r="E336" t="s">
        <v>652</v>
      </c>
      <c r="F336" t="s">
        <v>652</v>
      </c>
      <c r="G336" t="s">
        <v>652</v>
      </c>
      <c r="H336" t="s">
        <v>652</v>
      </c>
      <c r="I336" t="s">
        <v>652</v>
      </c>
      <c r="J336" t="s">
        <v>652</v>
      </c>
      <c r="K336" t="s">
        <v>652</v>
      </c>
      <c r="L336" t="s">
        <v>652</v>
      </c>
      <c r="M336" t="s">
        <v>652</v>
      </c>
      <c r="N336" t="s">
        <v>652</v>
      </c>
      <c r="O336" t="s">
        <v>652</v>
      </c>
      <c r="P336" t="s">
        <v>652</v>
      </c>
      <c r="Q336" t="s">
        <v>652</v>
      </c>
      <c r="R336" t="s">
        <v>652</v>
      </c>
      <c r="S336" t="s">
        <v>652</v>
      </c>
      <c r="T336" t="s">
        <v>652</v>
      </c>
      <c r="U336" t="s">
        <v>652</v>
      </c>
      <c r="V336" t="s">
        <v>652</v>
      </c>
      <c r="W336" t="s">
        <v>652</v>
      </c>
      <c r="X336" t="s">
        <v>652</v>
      </c>
      <c r="Y336" t="s">
        <v>652</v>
      </c>
      <c r="Z336" t="s">
        <v>652</v>
      </c>
      <c r="AA336" t="s">
        <v>652</v>
      </c>
      <c r="AB336" t="s">
        <v>652</v>
      </c>
      <c r="AC336" t="s">
        <v>652</v>
      </c>
      <c r="AD336" t="s">
        <v>652</v>
      </c>
      <c r="AE336" t="s">
        <v>652</v>
      </c>
      <c r="AF336" t="s">
        <v>652</v>
      </c>
      <c r="AG336"/>
      <c r="AH336"/>
      <c r="AI336"/>
      <c r="AJ336"/>
      <c r="AK336"/>
      <c r="AL336"/>
      <c r="AM336"/>
      <c r="AN336"/>
      <c r="AO336"/>
      <c r="AP336"/>
      <c r="AQ336" s="241">
        <v>0</v>
      </c>
      <c r="AR336" s="241">
        <v>0</v>
      </c>
    </row>
    <row r="337" spans="1:44" x14ac:dyDescent="0.2">
      <c r="A337">
        <v>120057</v>
      </c>
      <c r="B337" t="s">
        <v>428</v>
      </c>
      <c r="C337" t="s">
        <v>190</v>
      </c>
      <c r="D337" t="s">
        <v>190</v>
      </c>
      <c r="E337" t="s">
        <v>188</v>
      </c>
      <c r="F337" t="s">
        <v>188</v>
      </c>
      <c r="G337" t="s">
        <v>188</v>
      </c>
      <c r="H337" t="s">
        <v>188</v>
      </c>
      <c r="I337" t="s">
        <v>190</v>
      </c>
      <c r="J337" t="s">
        <v>188</v>
      </c>
      <c r="K337" t="s">
        <v>188</v>
      </c>
      <c r="L337" t="s">
        <v>188</v>
      </c>
      <c r="M337" t="s">
        <v>189</v>
      </c>
      <c r="N337" t="s">
        <v>188</v>
      </c>
      <c r="O337" t="s">
        <v>188</v>
      </c>
      <c r="P337" t="s">
        <v>188</v>
      </c>
      <c r="Q337" t="s">
        <v>188</v>
      </c>
      <c r="R337" t="s">
        <v>190</v>
      </c>
      <c r="S337" t="s">
        <v>188</v>
      </c>
      <c r="T337" t="s">
        <v>188</v>
      </c>
      <c r="U337" t="s">
        <v>188</v>
      </c>
      <c r="V337" t="s">
        <v>188</v>
      </c>
      <c r="W337" t="s">
        <v>188</v>
      </c>
      <c r="X337" t="s">
        <v>188</v>
      </c>
      <c r="Y337" t="s">
        <v>188</v>
      </c>
      <c r="Z337" t="s">
        <v>188</v>
      </c>
      <c r="AA337" t="s">
        <v>190</v>
      </c>
      <c r="AB337" t="s">
        <v>188</v>
      </c>
      <c r="AC337" t="s">
        <v>190</v>
      </c>
      <c r="AD337" t="s">
        <v>190</v>
      </c>
      <c r="AE337" t="s">
        <v>188</v>
      </c>
      <c r="AF337" t="s">
        <v>188</v>
      </c>
      <c r="AG337"/>
      <c r="AH337"/>
      <c r="AI337"/>
      <c r="AJ337"/>
      <c r="AK337"/>
      <c r="AL337"/>
      <c r="AM337"/>
      <c r="AN337"/>
      <c r="AO337"/>
      <c r="AP337"/>
      <c r="AQ337" s="241">
        <v>0</v>
      </c>
      <c r="AR337" s="241">
        <v>0</v>
      </c>
    </row>
    <row r="338" spans="1:44" ht="18" x14ac:dyDescent="0.2">
      <c r="A338" s="278">
        <v>120093</v>
      </c>
      <c r="B338" t="s">
        <v>428</v>
      </c>
      <c r="C338" t="s">
        <v>652</v>
      </c>
      <c r="D338" t="s">
        <v>652</v>
      </c>
      <c r="E338" t="s">
        <v>652</v>
      </c>
      <c r="F338" t="s">
        <v>652</v>
      </c>
      <c r="G338" t="s">
        <v>652</v>
      </c>
      <c r="H338" t="s">
        <v>652</v>
      </c>
      <c r="I338" t="s">
        <v>652</v>
      </c>
      <c r="J338" t="s">
        <v>652</v>
      </c>
      <c r="K338" t="s">
        <v>652</v>
      </c>
      <c r="L338" t="s">
        <v>652</v>
      </c>
      <c r="M338" t="s">
        <v>652</v>
      </c>
      <c r="N338" t="s">
        <v>652</v>
      </c>
      <c r="O338" t="s">
        <v>652</v>
      </c>
      <c r="P338" t="s">
        <v>652</v>
      </c>
      <c r="Q338" t="s">
        <v>652</v>
      </c>
      <c r="R338" t="s">
        <v>652</v>
      </c>
      <c r="S338" t="s">
        <v>652</v>
      </c>
      <c r="T338" t="s">
        <v>652</v>
      </c>
      <c r="U338" t="s">
        <v>652</v>
      </c>
      <c r="V338" t="s">
        <v>652</v>
      </c>
      <c r="W338" t="s">
        <v>652</v>
      </c>
      <c r="X338" t="s">
        <v>652</v>
      </c>
      <c r="Y338" t="s">
        <v>652</v>
      </c>
      <c r="Z338" t="s">
        <v>652</v>
      </c>
      <c r="AA338" t="s">
        <v>652</v>
      </c>
      <c r="AB338" t="s">
        <v>652</v>
      </c>
      <c r="AC338" t="s">
        <v>652</v>
      </c>
      <c r="AD338" t="s">
        <v>652</v>
      </c>
      <c r="AE338" t="s">
        <v>652</v>
      </c>
      <c r="AF338" t="s">
        <v>652</v>
      </c>
      <c r="AG338"/>
      <c r="AH338"/>
      <c r="AI338"/>
      <c r="AJ338"/>
      <c r="AK338"/>
      <c r="AL338"/>
      <c r="AM338"/>
      <c r="AN338"/>
      <c r="AO338"/>
      <c r="AP338"/>
      <c r="AQ338" s="241">
        <v>0</v>
      </c>
      <c r="AR338" s="241">
        <v>0</v>
      </c>
    </row>
    <row r="339" spans="1:44" ht="18" x14ac:dyDescent="0.2">
      <c r="A339" s="278">
        <v>120095</v>
      </c>
      <c r="B339" t="s">
        <v>428</v>
      </c>
      <c r="C339" t="s">
        <v>652</v>
      </c>
      <c r="D339" t="s">
        <v>652</v>
      </c>
      <c r="E339" t="s">
        <v>652</v>
      </c>
      <c r="F339" t="s">
        <v>652</v>
      </c>
      <c r="G339" t="s">
        <v>652</v>
      </c>
      <c r="H339" t="s">
        <v>652</v>
      </c>
      <c r="I339" t="s">
        <v>652</v>
      </c>
      <c r="J339" t="s">
        <v>652</v>
      </c>
      <c r="K339" t="s">
        <v>652</v>
      </c>
      <c r="L339" t="s">
        <v>652</v>
      </c>
      <c r="M339" t="s">
        <v>652</v>
      </c>
      <c r="N339" t="s">
        <v>652</v>
      </c>
      <c r="O339" t="s">
        <v>652</v>
      </c>
      <c r="P339" t="s">
        <v>652</v>
      </c>
      <c r="Q339" t="s">
        <v>652</v>
      </c>
      <c r="R339" t="s">
        <v>652</v>
      </c>
      <c r="S339" t="s">
        <v>652</v>
      </c>
      <c r="T339" t="s">
        <v>652</v>
      </c>
      <c r="U339" t="s">
        <v>652</v>
      </c>
      <c r="V339" t="s">
        <v>652</v>
      </c>
      <c r="W339" t="s">
        <v>652</v>
      </c>
      <c r="X339" t="s">
        <v>652</v>
      </c>
      <c r="Y339" t="s">
        <v>652</v>
      </c>
      <c r="Z339" t="s">
        <v>652</v>
      </c>
      <c r="AA339" t="s">
        <v>652</v>
      </c>
      <c r="AB339" t="s">
        <v>652</v>
      </c>
      <c r="AC339" t="s">
        <v>652</v>
      </c>
      <c r="AD339" t="s">
        <v>652</v>
      </c>
      <c r="AE339" t="s">
        <v>652</v>
      </c>
      <c r="AF339" t="s">
        <v>652</v>
      </c>
      <c r="AG339"/>
      <c r="AH339"/>
      <c r="AI339"/>
      <c r="AJ339"/>
      <c r="AK339"/>
      <c r="AL339"/>
      <c r="AM339"/>
      <c r="AN339"/>
      <c r="AO339"/>
      <c r="AP339"/>
      <c r="AQ339" s="241">
        <v>0</v>
      </c>
      <c r="AR339" s="241">
        <v>0</v>
      </c>
    </row>
    <row r="340" spans="1:44" ht="18" x14ac:dyDescent="0.2">
      <c r="A340" s="278">
        <v>120109</v>
      </c>
      <c r="B340" t="s">
        <v>428</v>
      </c>
      <c r="C340" t="s">
        <v>652</v>
      </c>
      <c r="D340" t="s">
        <v>652</v>
      </c>
      <c r="E340" t="s">
        <v>652</v>
      </c>
      <c r="F340" t="s">
        <v>652</v>
      </c>
      <c r="G340" t="s">
        <v>652</v>
      </c>
      <c r="H340" t="s">
        <v>652</v>
      </c>
      <c r="I340" t="s">
        <v>652</v>
      </c>
      <c r="J340" t="s">
        <v>652</v>
      </c>
      <c r="K340" t="s">
        <v>652</v>
      </c>
      <c r="L340" t="s">
        <v>652</v>
      </c>
      <c r="M340" t="s">
        <v>652</v>
      </c>
      <c r="N340" t="s">
        <v>652</v>
      </c>
      <c r="O340" t="s">
        <v>652</v>
      </c>
      <c r="P340" t="s">
        <v>652</v>
      </c>
      <c r="Q340" t="s">
        <v>652</v>
      </c>
      <c r="R340" t="s">
        <v>652</v>
      </c>
      <c r="S340" t="s">
        <v>652</v>
      </c>
      <c r="T340" t="s">
        <v>652</v>
      </c>
      <c r="U340" t="s">
        <v>652</v>
      </c>
      <c r="V340" t="s">
        <v>652</v>
      </c>
      <c r="W340" t="s">
        <v>652</v>
      </c>
      <c r="X340" t="s">
        <v>652</v>
      </c>
      <c r="Y340" t="s">
        <v>652</v>
      </c>
      <c r="Z340" t="s">
        <v>652</v>
      </c>
      <c r="AA340" t="s">
        <v>652</v>
      </c>
      <c r="AB340" t="s">
        <v>652</v>
      </c>
      <c r="AC340" t="s">
        <v>652</v>
      </c>
      <c r="AD340" t="s">
        <v>652</v>
      </c>
      <c r="AE340" t="s">
        <v>652</v>
      </c>
      <c r="AF340" t="s">
        <v>652</v>
      </c>
      <c r="AG340"/>
      <c r="AH340"/>
      <c r="AI340"/>
      <c r="AJ340"/>
      <c r="AK340"/>
      <c r="AL340"/>
      <c r="AM340"/>
      <c r="AN340"/>
      <c r="AO340"/>
      <c r="AP340"/>
      <c r="AQ340" s="241">
        <v>0</v>
      </c>
      <c r="AR340" s="241">
        <v>0</v>
      </c>
    </row>
    <row r="341" spans="1:44" ht="18" x14ac:dyDescent="0.2">
      <c r="A341" s="278">
        <v>120143</v>
      </c>
      <c r="B341" t="s">
        <v>428</v>
      </c>
      <c r="C341" t="s">
        <v>652</v>
      </c>
      <c r="D341" t="s">
        <v>652</v>
      </c>
      <c r="E341" t="s">
        <v>652</v>
      </c>
      <c r="F341" t="s">
        <v>652</v>
      </c>
      <c r="G341" t="s">
        <v>652</v>
      </c>
      <c r="H341" t="s">
        <v>652</v>
      </c>
      <c r="I341" t="s">
        <v>652</v>
      </c>
      <c r="J341" t="s">
        <v>652</v>
      </c>
      <c r="K341" t="s">
        <v>652</v>
      </c>
      <c r="L341" t="s">
        <v>652</v>
      </c>
      <c r="M341" t="s">
        <v>652</v>
      </c>
      <c r="N341" t="s">
        <v>652</v>
      </c>
      <c r="O341" t="s">
        <v>652</v>
      </c>
      <c r="P341" t="s">
        <v>652</v>
      </c>
      <c r="Q341" t="s">
        <v>652</v>
      </c>
      <c r="R341" t="s">
        <v>652</v>
      </c>
      <c r="S341" t="s">
        <v>652</v>
      </c>
      <c r="T341" t="s">
        <v>652</v>
      </c>
      <c r="U341" t="s">
        <v>652</v>
      </c>
      <c r="V341" t="s">
        <v>652</v>
      </c>
      <c r="W341" t="s">
        <v>652</v>
      </c>
      <c r="X341" t="s">
        <v>652</v>
      </c>
      <c r="Y341" t="s">
        <v>652</v>
      </c>
      <c r="Z341" t="s">
        <v>652</v>
      </c>
      <c r="AA341" t="s">
        <v>652</v>
      </c>
      <c r="AB341" t="s">
        <v>652</v>
      </c>
      <c r="AC341" t="s">
        <v>652</v>
      </c>
      <c r="AD341" t="s">
        <v>652</v>
      </c>
      <c r="AE341" t="s">
        <v>652</v>
      </c>
      <c r="AF341" t="s">
        <v>652</v>
      </c>
      <c r="AG341"/>
      <c r="AH341"/>
      <c r="AI341"/>
      <c r="AJ341"/>
      <c r="AK341"/>
      <c r="AL341"/>
      <c r="AM341"/>
      <c r="AN341"/>
      <c r="AO341"/>
      <c r="AP341"/>
      <c r="AQ341" s="241">
        <v>0</v>
      </c>
      <c r="AR341" s="241">
        <v>0</v>
      </c>
    </row>
    <row r="342" spans="1:44" x14ac:dyDescent="0.2">
      <c r="A342">
        <v>120193</v>
      </c>
      <c r="B342" t="s">
        <v>428</v>
      </c>
      <c r="C342"/>
      <c r="D342"/>
      <c r="E342"/>
      <c r="F342"/>
      <c r="G342"/>
      <c r="H342"/>
      <c r="I342"/>
      <c r="J342"/>
      <c r="K342"/>
      <c r="L342"/>
      <c r="M342"/>
      <c r="N342" t="s">
        <v>188</v>
      </c>
      <c r="O342"/>
      <c r="P342"/>
      <c r="Q342"/>
      <c r="R342"/>
      <c r="S342"/>
      <c r="T342" t="s">
        <v>189</v>
      </c>
      <c r="U342" t="s">
        <v>189</v>
      </c>
      <c r="V342"/>
      <c r="W342" t="s">
        <v>189</v>
      </c>
      <c r="X342" t="s">
        <v>189</v>
      </c>
      <c r="Y342" t="s">
        <v>189</v>
      </c>
      <c r="Z342" t="s">
        <v>189</v>
      </c>
      <c r="AA342" t="s">
        <v>189</v>
      </c>
      <c r="AB342" t="s">
        <v>188</v>
      </c>
      <c r="AC342" t="s">
        <v>188</v>
      </c>
      <c r="AD342" t="s">
        <v>190</v>
      </c>
      <c r="AE342" t="s">
        <v>190</v>
      </c>
      <c r="AF342" t="s">
        <v>189</v>
      </c>
      <c r="AG342"/>
      <c r="AH342"/>
      <c r="AI342"/>
      <c r="AJ342"/>
      <c r="AK342"/>
      <c r="AL342"/>
      <c r="AM342"/>
      <c r="AN342"/>
      <c r="AO342"/>
      <c r="AP342"/>
      <c r="AQ342" s="241">
        <v>0</v>
      </c>
      <c r="AR342" s="241">
        <v>0</v>
      </c>
    </row>
    <row r="343" spans="1:44" ht="15" x14ac:dyDescent="0.25">
      <c r="A343" s="267">
        <v>120241</v>
      </c>
      <c r="B343" t="s">
        <v>428</v>
      </c>
      <c r="C343" s="247" t="s">
        <v>652</v>
      </c>
      <c r="D343" s="247" t="s">
        <v>652</v>
      </c>
      <c r="E343" s="247" t="s">
        <v>652</v>
      </c>
      <c r="F343" s="247" t="s">
        <v>652</v>
      </c>
      <c r="G343" s="247" t="s">
        <v>652</v>
      </c>
      <c r="H343" s="247" t="s">
        <v>652</v>
      </c>
      <c r="I343" s="247" t="s">
        <v>652</v>
      </c>
      <c r="J343" s="247" t="s">
        <v>652</v>
      </c>
      <c r="K343" s="247" t="s">
        <v>652</v>
      </c>
      <c r="L343" s="247" t="s">
        <v>652</v>
      </c>
      <c r="M343" s="247" t="s">
        <v>652</v>
      </c>
      <c r="N343" s="247" t="s">
        <v>652</v>
      </c>
      <c r="O343" s="247" t="s">
        <v>652</v>
      </c>
      <c r="P343" s="247" t="s">
        <v>652</v>
      </c>
      <c r="Q343" s="247" t="s">
        <v>652</v>
      </c>
      <c r="R343" s="247" t="s">
        <v>652</v>
      </c>
      <c r="S343" s="247" t="s">
        <v>652</v>
      </c>
      <c r="T343" s="247" t="s">
        <v>652</v>
      </c>
      <c r="U343" s="247" t="s">
        <v>652</v>
      </c>
      <c r="V343" s="247" t="s">
        <v>652</v>
      </c>
      <c r="W343" s="247" t="s">
        <v>652</v>
      </c>
      <c r="X343" s="247" t="s">
        <v>652</v>
      </c>
      <c r="Y343" s="247" t="s">
        <v>652</v>
      </c>
      <c r="Z343" s="247" t="s">
        <v>652</v>
      </c>
      <c r="AA343" s="247" t="s">
        <v>652</v>
      </c>
      <c r="AB343" s="247" t="s">
        <v>652</v>
      </c>
      <c r="AC343" s="247" t="s">
        <v>652</v>
      </c>
      <c r="AD343" s="247" t="s">
        <v>652</v>
      </c>
      <c r="AE343" s="247" t="s">
        <v>652</v>
      </c>
      <c r="AF343" s="247" t="s">
        <v>652</v>
      </c>
      <c r="AG343" s="247"/>
      <c r="AH343" s="247"/>
      <c r="AI343" s="247"/>
      <c r="AJ343" s="247"/>
      <c r="AK343" s="247"/>
      <c r="AL343" s="247"/>
      <c r="AM343" s="247"/>
      <c r="AN343" s="247"/>
      <c r="AO343" s="247"/>
      <c r="AP343" s="247"/>
      <c r="AQ343" s="241" t="s">
        <v>1799</v>
      </c>
      <c r="AR343" s="241">
        <v>0</v>
      </c>
    </row>
    <row r="344" spans="1:44" x14ac:dyDescent="0.2">
      <c r="A344">
        <v>120259</v>
      </c>
      <c r="B344" t="s">
        <v>428</v>
      </c>
      <c r="C344" t="s">
        <v>188</v>
      </c>
      <c r="D344" t="s">
        <v>188</v>
      </c>
      <c r="E344" t="s">
        <v>188</v>
      </c>
      <c r="F344" t="s">
        <v>188</v>
      </c>
      <c r="G344" t="s">
        <v>188</v>
      </c>
      <c r="H344" t="s">
        <v>188</v>
      </c>
      <c r="I344" t="s">
        <v>190</v>
      </c>
      <c r="J344" t="s">
        <v>189</v>
      </c>
      <c r="K344" t="s">
        <v>188</v>
      </c>
      <c r="L344" t="s">
        <v>189</v>
      </c>
      <c r="M344" t="s">
        <v>190</v>
      </c>
      <c r="N344" t="s">
        <v>190</v>
      </c>
      <c r="O344" t="s">
        <v>188</v>
      </c>
      <c r="P344" t="s">
        <v>190</v>
      </c>
      <c r="Q344" t="s">
        <v>188</v>
      </c>
      <c r="R344" t="s">
        <v>188</v>
      </c>
      <c r="S344" t="s">
        <v>188</v>
      </c>
      <c r="T344" t="s">
        <v>190</v>
      </c>
      <c r="U344" t="s">
        <v>188</v>
      </c>
      <c r="V344" t="s">
        <v>188</v>
      </c>
      <c r="W344" t="s">
        <v>189</v>
      </c>
      <c r="X344" t="s">
        <v>190</v>
      </c>
      <c r="Y344" t="s">
        <v>188</v>
      </c>
      <c r="Z344" t="s">
        <v>188</v>
      </c>
      <c r="AA344" t="s">
        <v>190</v>
      </c>
      <c r="AB344" t="s">
        <v>189</v>
      </c>
      <c r="AC344" t="s">
        <v>190</v>
      </c>
      <c r="AD344" t="s">
        <v>190</v>
      </c>
      <c r="AE344" t="s">
        <v>188</v>
      </c>
      <c r="AF344" t="s">
        <v>188</v>
      </c>
      <c r="AG344"/>
      <c r="AH344"/>
      <c r="AI344"/>
      <c r="AJ344"/>
      <c r="AK344"/>
      <c r="AL344"/>
      <c r="AM344"/>
      <c r="AN344"/>
      <c r="AO344"/>
      <c r="AP344"/>
      <c r="AQ344" s="241">
        <v>0</v>
      </c>
      <c r="AR344" s="241">
        <v>0</v>
      </c>
    </row>
    <row r="345" spans="1:44" ht="18" x14ac:dyDescent="0.2">
      <c r="A345" s="278">
        <v>120270</v>
      </c>
      <c r="B345" t="s">
        <v>428</v>
      </c>
      <c r="C345" t="s">
        <v>652</v>
      </c>
      <c r="D345" t="s">
        <v>652</v>
      </c>
      <c r="E345" t="s">
        <v>652</v>
      </c>
      <c r="F345" t="s">
        <v>652</v>
      </c>
      <c r="G345" t="s">
        <v>652</v>
      </c>
      <c r="H345" t="s">
        <v>652</v>
      </c>
      <c r="I345" t="s">
        <v>652</v>
      </c>
      <c r="J345" t="s">
        <v>652</v>
      </c>
      <c r="K345" t="s">
        <v>652</v>
      </c>
      <c r="L345" t="s">
        <v>652</v>
      </c>
      <c r="M345" t="s">
        <v>652</v>
      </c>
      <c r="N345" t="s">
        <v>652</v>
      </c>
      <c r="O345" t="s">
        <v>652</v>
      </c>
      <c r="P345" t="s">
        <v>652</v>
      </c>
      <c r="Q345" t="s">
        <v>652</v>
      </c>
      <c r="R345" t="s">
        <v>652</v>
      </c>
      <c r="S345" t="s">
        <v>652</v>
      </c>
      <c r="T345" t="s">
        <v>652</v>
      </c>
      <c r="U345" t="s">
        <v>652</v>
      </c>
      <c r="V345" t="s">
        <v>652</v>
      </c>
      <c r="W345" t="s">
        <v>652</v>
      </c>
      <c r="X345" t="s">
        <v>652</v>
      </c>
      <c r="Y345" t="s">
        <v>652</v>
      </c>
      <c r="Z345" t="s">
        <v>652</v>
      </c>
      <c r="AA345" t="s">
        <v>652</v>
      </c>
      <c r="AB345" t="s">
        <v>652</v>
      </c>
      <c r="AC345" t="s">
        <v>652</v>
      </c>
      <c r="AD345" t="s">
        <v>652</v>
      </c>
      <c r="AE345" t="s">
        <v>652</v>
      </c>
      <c r="AF345" t="s">
        <v>652</v>
      </c>
      <c r="AG345"/>
      <c r="AH345"/>
      <c r="AI345"/>
      <c r="AJ345"/>
      <c r="AK345"/>
      <c r="AL345"/>
      <c r="AM345"/>
      <c r="AN345"/>
      <c r="AO345"/>
      <c r="AP345"/>
      <c r="AQ345" s="241">
        <v>0</v>
      </c>
      <c r="AR345" s="241">
        <v>0</v>
      </c>
    </row>
    <row r="346" spans="1:44" ht="18" x14ac:dyDescent="0.2">
      <c r="A346" s="278">
        <v>120281</v>
      </c>
      <c r="B346" t="s">
        <v>428</v>
      </c>
      <c r="C346" t="s">
        <v>652</v>
      </c>
      <c r="D346" t="s">
        <v>652</v>
      </c>
      <c r="E346" t="s">
        <v>652</v>
      </c>
      <c r="F346" t="s">
        <v>652</v>
      </c>
      <c r="G346" t="s">
        <v>652</v>
      </c>
      <c r="H346" t="s">
        <v>652</v>
      </c>
      <c r="I346" t="s">
        <v>652</v>
      </c>
      <c r="J346" t="s">
        <v>652</v>
      </c>
      <c r="K346" t="s">
        <v>652</v>
      </c>
      <c r="L346" t="s">
        <v>652</v>
      </c>
      <c r="M346" t="s">
        <v>652</v>
      </c>
      <c r="N346" t="s">
        <v>652</v>
      </c>
      <c r="O346" t="s">
        <v>652</v>
      </c>
      <c r="P346" t="s">
        <v>652</v>
      </c>
      <c r="Q346" t="s">
        <v>652</v>
      </c>
      <c r="R346" t="s">
        <v>652</v>
      </c>
      <c r="S346" t="s">
        <v>652</v>
      </c>
      <c r="T346" t="s">
        <v>652</v>
      </c>
      <c r="U346" t="s">
        <v>652</v>
      </c>
      <c r="V346" t="s">
        <v>652</v>
      </c>
      <c r="W346" t="s">
        <v>652</v>
      </c>
      <c r="X346" t="s">
        <v>652</v>
      </c>
      <c r="Y346" t="s">
        <v>652</v>
      </c>
      <c r="Z346" t="s">
        <v>652</v>
      </c>
      <c r="AA346" t="s">
        <v>652</v>
      </c>
      <c r="AB346" t="s">
        <v>652</v>
      </c>
      <c r="AC346" t="s">
        <v>652</v>
      </c>
      <c r="AD346" t="s">
        <v>652</v>
      </c>
      <c r="AE346" t="s">
        <v>652</v>
      </c>
      <c r="AF346" t="s">
        <v>652</v>
      </c>
      <c r="AG346"/>
      <c r="AH346"/>
      <c r="AI346"/>
      <c r="AJ346"/>
      <c r="AK346"/>
      <c r="AL346"/>
      <c r="AM346"/>
      <c r="AN346"/>
      <c r="AO346"/>
      <c r="AP346"/>
      <c r="AQ346" s="241">
        <v>0</v>
      </c>
      <c r="AR346" s="241">
        <v>0</v>
      </c>
    </row>
    <row r="347" spans="1:44" ht="18" x14ac:dyDescent="0.2">
      <c r="A347" s="278">
        <v>120283</v>
      </c>
      <c r="B347" t="s">
        <v>428</v>
      </c>
      <c r="C347" t="s">
        <v>652</v>
      </c>
      <c r="D347" t="s">
        <v>652</v>
      </c>
      <c r="E347" t="s">
        <v>652</v>
      </c>
      <c r="F347" t="s">
        <v>652</v>
      </c>
      <c r="G347" t="s">
        <v>652</v>
      </c>
      <c r="H347" t="s">
        <v>652</v>
      </c>
      <c r="I347" t="s">
        <v>652</v>
      </c>
      <c r="J347" t="s">
        <v>652</v>
      </c>
      <c r="K347" t="s">
        <v>652</v>
      </c>
      <c r="L347" t="s">
        <v>652</v>
      </c>
      <c r="M347" t="s">
        <v>652</v>
      </c>
      <c r="N347" t="s">
        <v>652</v>
      </c>
      <c r="O347" t="s">
        <v>652</v>
      </c>
      <c r="P347" t="s">
        <v>652</v>
      </c>
      <c r="Q347" t="s">
        <v>652</v>
      </c>
      <c r="R347" t="s">
        <v>652</v>
      </c>
      <c r="S347" t="s">
        <v>652</v>
      </c>
      <c r="T347" t="s">
        <v>652</v>
      </c>
      <c r="U347" t="s">
        <v>652</v>
      </c>
      <c r="V347" t="s">
        <v>652</v>
      </c>
      <c r="W347" t="s">
        <v>652</v>
      </c>
      <c r="X347" t="s">
        <v>652</v>
      </c>
      <c r="Y347" t="s">
        <v>652</v>
      </c>
      <c r="Z347" t="s">
        <v>652</v>
      </c>
      <c r="AA347" t="s">
        <v>652</v>
      </c>
      <c r="AB347" t="s">
        <v>652</v>
      </c>
      <c r="AC347" t="s">
        <v>652</v>
      </c>
      <c r="AD347" t="s">
        <v>652</v>
      </c>
      <c r="AE347" t="s">
        <v>652</v>
      </c>
      <c r="AF347" t="s">
        <v>652</v>
      </c>
      <c r="AG347"/>
      <c r="AH347"/>
      <c r="AI347"/>
      <c r="AJ347"/>
      <c r="AK347"/>
      <c r="AL347"/>
      <c r="AM347"/>
      <c r="AN347"/>
      <c r="AO347"/>
      <c r="AP347"/>
      <c r="AQ347" s="241">
        <v>0</v>
      </c>
      <c r="AR347" s="241">
        <v>0</v>
      </c>
    </row>
    <row r="348" spans="1:44" ht="18" x14ac:dyDescent="0.2">
      <c r="A348" s="278">
        <v>120292</v>
      </c>
      <c r="B348" t="s">
        <v>428</v>
      </c>
      <c r="C348" t="s">
        <v>652</v>
      </c>
      <c r="D348" t="s">
        <v>652</v>
      </c>
      <c r="E348" t="s">
        <v>652</v>
      </c>
      <c r="F348" t="s">
        <v>652</v>
      </c>
      <c r="G348" t="s">
        <v>652</v>
      </c>
      <c r="H348" t="s">
        <v>652</v>
      </c>
      <c r="I348" t="s">
        <v>652</v>
      </c>
      <c r="J348" t="s">
        <v>652</v>
      </c>
      <c r="K348" t="s">
        <v>652</v>
      </c>
      <c r="L348" t="s">
        <v>652</v>
      </c>
      <c r="M348" t="s">
        <v>652</v>
      </c>
      <c r="N348" t="s">
        <v>652</v>
      </c>
      <c r="O348" t="s">
        <v>652</v>
      </c>
      <c r="P348" t="s">
        <v>652</v>
      </c>
      <c r="Q348" t="s">
        <v>652</v>
      </c>
      <c r="R348" t="s">
        <v>652</v>
      </c>
      <c r="S348" t="s">
        <v>652</v>
      </c>
      <c r="T348" t="s">
        <v>652</v>
      </c>
      <c r="U348" t="s">
        <v>652</v>
      </c>
      <c r="V348" t="s">
        <v>652</v>
      </c>
      <c r="W348" t="s">
        <v>652</v>
      </c>
      <c r="X348" t="s">
        <v>652</v>
      </c>
      <c r="Y348" t="s">
        <v>652</v>
      </c>
      <c r="Z348" t="s">
        <v>652</v>
      </c>
      <c r="AA348" t="s">
        <v>652</v>
      </c>
      <c r="AB348" t="s">
        <v>652</v>
      </c>
      <c r="AC348" t="s">
        <v>652</v>
      </c>
      <c r="AD348" t="s">
        <v>652</v>
      </c>
      <c r="AE348" t="s">
        <v>652</v>
      </c>
      <c r="AF348" t="s">
        <v>652</v>
      </c>
      <c r="AG348"/>
      <c r="AH348"/>
      <c r="AI348"/>
      <c r="AJ348"/>
      <c r="AK348"/>
      <c r="AL348"/>
      <c r="AM348"/>
      <c r="AN348"/>
      <c r="AO348"/>
      <c r="AP348"/>
      <c r="AQ348" s="241">
        <v>0</v>
      </c>
      <c r="AR348" s="241">
        <v>0</v>
      </c>
    </row>
    <row r="349" spans="1:44" ht="18" x14ac:dyDescent="0.2">
      <c r="A349" s="278">
        <v>120293</v>
      </c>
      <c r="B349" t="s">
        <v>428</v>
      </c>
      <c r="C349" t="s">
        <v>652</v>
      </c>
      <c r="D349" t="s">
        <v>652</v>
      </c>
      <c r="E349" t="s">
        <v>652</v>
      </c>
      <c r="F349" t="s">
        <v>652</v>
      </c>
      <c r="G349" t="s">
        <v>652</v>
      </c>
      <c r="H349" t="s">
        <v>652</v>
      </c>
      <c r="I349" t="s">
        <v>652</v>
      </c>
      <c r="J349" t="s">
        <v>652</v>
      </c>
      <c r="K349" t="s">
        <v>652</v>
      </c>
      <c r="L349" t="s">
        <v>652</v>
      </c>
      <c r="M349" t="s">
        <v>652</v>
      </c>
      <c r="N349" t="s">
        <v>652</v>
      </c>
      <c r="O349" t="s">
        <v>652</v>
      </c>
      <c r="P349" t="s">
        <v>652</v>
      </c>
      <c r="Q349" t="s">
        <v>652</v>
      </c>
      <c r="R349" t="s">
        <v>652</v>
      </c>
      <c r="S349" t="s">
        <v>652</v>
      </c>
      <c r="T349" t="s">
        <v>652</v>
      </c>
      <c r="U349" t="s">
        <v>652</v>
      </c>
      <c r="V349" t="s">
        <v>652</v>
      </c>
      <c r="W349" t="s">
        <v>652</v>
      </c>
      <c r="X349" t="s">
        <v>652</v>
      </c>
      <c r="Y349" t="s">
        <v>652</v>
      </c>
      <c r="Z349" t="s">
        <v>652</v>
      </c>
      <c r="AA349" t="s">
        <v>652</v>
      </c>
      <c r="AB349" t="s">
        <v>652</v>
      </c>
      <c r="AC349" t="s">
        <v>652</v>
      </c>
      <c r="AD349" t="s">
        <v>652</v>
      </c>
      <c r="AE349" t="s">
        <v>652</v>
      </c>
      <c r="AF349" t="s">
        <v>652</v>
      </c>
      <c r="AG349"/>
      <c r="AH349"/>
      <c r="AI349"/>
      <c r="AJ349"/>
      <c r="AK349"/>
      <c r="AL349"/>
      <c r="AM349"/>
      <c r="AN349"/>
      <c r="AO349"/>
      <c r="AP349"/>
      <c r="AQ349" s="241">
        <v>0</v>
      </c>
      <c r="AR349" s="241">
        <v>0</v>
      </c>
    </row>
    <row r="350" spans="1:44" x14ac:dyDescent="0.2">
      <c r="A350">
        <v>120300</v>
      </c>
      <c r="B350" t="s">
        <v>428</v>
      </c>
      <c r="C350" t="s">
        <v>652</v>
      </c>
      <c r="D350" t="s">
        <v>652</v>
      </c>
      <c r="E350" t="s">
        <v>652</v>
      </c>
      <c r="F350" t="s">
        <v>652</v>
      </c>
      <c r="G350" t="s">
        <v>652</v>
      </c>
      <c r="H350" t="s">
        <v>652</v>
      </c>
      <c r="I350" t="s">
        <v>652</v>
      </c>
      <c r="J350" t="s">
        <v>652</v>
      </c>
      <c r="K350" t="s">
        <v>652</v>
      </c>
      <c r="L350" t="s">
        <v>652</v>
      </c>
      <c r="M350" t="s">
        <v>652</v>
      </c>
      <c r="N350" t="s">
        <v>652</v>
      </c>
      <c r="O350" t="s">
        <v>652</v>
      </c>
      <c r="P350" t="s">
        <v>652</v>
      </c>
      <c r="Q350" t="s">
        <v>652</v>
      </c>
      <c r="R350" t="s">
        <v>652</v>
      </c>
      <c r="S350" t="s">
        <v>652</v>
      </c>
      <c r="T350" t="s">
        <v>652</v>
      </c>
      <c r="U350" t="s">
        <v>652</v>
      </c>
      <c r="V350" t="s">
        <v>652</v>
      </c>
      <c r="W350" t="s">
        <v>652</v>
      </c>
      <c r="X350" t="s">
        <v>652</v>
      </c>
      <c r="Y350" t="s">
        <v>652</v>
      </c>
      <c r="Z350" t="s">
        <v>652</v>
      </c>
      <c r="AA350" t="s">
        <v>652</v>
      </c>
      <c r="AB350" t="s">
        <v>652</v>
      </c>
      <c r="AC350" t="s">
        <v>652</v>
      </c>
      <c r="AD350" t="s">
        <v>652</v>
      </c>
      <c r="AE350" t="s">
        <v>652</v>
      </c>
      <c r="AF350" t="s">
        <v>652</v>
      </c>
      <c r="AG350"/>
      <c r="AH350"/>
      <c r="AI350"/>
      <c r="AJ350"/>
      <c r="AK350"/>
      <c r="AL350"/>
      <c r="AM350"/>
      <c r="AN350"/>
      <c r="AO350"/>
      <c r="AP350"/>
      <c r="AQ350" s="241">
        <v>0</v>
      </c>
      <c r="AR350" s="241">
        <v>0</v>
      </c>
    </row>
    <row r="351" spans="1:44" ht="15" x14ac:dyDescent="0.25">
      <c r="A351" s="267">
        <v>120310</v>
      </c>
      <c r="B351" t="s">
        <v>428</v>
      </c>
      <c r="C351" s="247" t="s">
        <v>189</v>
      </c>
      <c r="D351" s="247" t="s">
        <v>189</v>
      </c>
      <c r="E351" s="247" t="s">
        <v>189</v>
      </c>
      <c r="F351" s="247" t="s">
        <v>189</v>
      </c>
      <c r="G351" s="247" t="s">
        <v>189</v>
      </c>
      <c r="H351" s="247" t="s">
        <v>189</v>
      </c>
      <c r="I351" s="247" t="s">
        <v>189</v>
      </c>
      <c r="J351" s="247" t="s">
        <v>189</v>
      </c>
      <c r="K351" s="247" t="s">
        <v>189</v>
      </c>
      <c r="L351" s="247" t="s">
        <v>189</v>
      </c>
      <c r="M351" s="247" t="s">
        <v>189</v>
      </c>
      <c r="N351" s="247" t="s">
        <v>189</v>
      </c>
      <c r="O351" s="247" t="s">
        <v>189</v>
      </c>
      <c r="P351" s="247" t="s">
        <v>189</v>
      </c>
      <c r="Q351" s="247" t="s">
        <v>189</v>
      </c>
      <c r="R351" s="247" t="s">
        <v>189</v>
      </c>
      <c r="S351" s="247" t="s">
        <v>189</v>
      </c>
      <c r="T351" s="247" t="s">
        <v>189</v>
      </c>
      <c r="U351" s="247" t="s">
        <v>189</v>
      </c>
      <c r="V351" s="247" t="s">
        <v>189</v>
      </c>
      <c r="W351" s="247" t="s">
        <v>189</v>
      </c>
      <c r="X351" s="247" t="s">
        <v>189</v>
      </c>
      <c r="Y351" s="247" t="s">
        <v>189</v>
      </c>
      <c r="Z351" s="247" t="s">
        <v>189</v>
      </c>
      <c r="AA351" s="247" t="s">
        <v>189</v>
      </c>
      <c r="AB351" s="247" t="s">
        <v>189</v>
      </c>
      <c r="AC351" s="247" t="s">
        <v>189</v>
      </c>
      <c r="AD351" s="247" t="s">
        <v>189</v>
      </c>
      <c r="AE351" s="247" t="s">
        <v>189</v>
      </c>
      <c r="AF351" s="247" t="s">
        <v>189</v>
      </c>
      <c r="AG351" s="247"/>
      <c r="AH351" s="247"/>
      <c r="AI351" s="247"/>
      <c r="AJ351" s="247"/>
      <c r="AK351" s="247"/>
      <c r="AL351" s="247"/>
      <c r="AM351" s="247"/>
      <c r="AN351" s="247"/>
      <c r="AO351" s="247"/>
      <c r="AP351" s="247"/>
      <c r="AQ351" s="241">
        <v>0</v>
      </c>
      <c r="AR351" s="241">
        <v>0</v>
      </c>
    </row>
    <row r="352" spans="1:44" ht="18" x14ac:dyDescent="0.2">
      <c r="A352" s="278">
        <v>120317</v>
      </c>
      <c r="B352" t="s">
        <v>428</v>
      </c>
      <c r="C352" t="s">
        <v>652</v>
      </c>
      <c r="D352" t="s">
        <v>652</v>
      </c>
      <c r="E352" t="s">
        <v>652</v>
      </c>
      <c r="F352" t="s">
        <v>652</v>
      </c>
      <c r="G352" t="s">
        <v>652</v>
      </c>
      <c r="H352" t="s">
        <v>652</v>
      </c>
      <c r="I352" t="s">
        <v>652</v>
      </c>
      <c r="J352" t="s">
        <v>652</v>
      </c>
      <c r="K352" t="s">
        <v>652</v>
      </c>
      <c r="L352" t="s">
        <v>652</v>
      </c>
      <c r="M352" t="s">
        <v>652</v>
      </c>
      <c r="N352" t="s">
        <v>652</v>
      </c>
      <c r="O352" t="s">
        <v>652</v>
      </c>
      <c r="P352" t="s">
        <v>652</v>
      </c>
      <c r="Q352" t="s">
        <v>652</v>
      </c>
      <c r="R352" t="s">
        <v>652</v>
      </c>
      <c r="S352" t="s">
        <v>652</v>
      </c>
      <c r="T352" t="s">
        <v>652</v>
      </c>
      <c r="U352" t="s">
        <v>652</v>
      </c>
      <c r="V352" t="s">
        <v>652</v>
      </c>
      <c r="W352" t="s">
        <v>652</v>
      </c>
      <c r="X352" t="s">
        <v>652</v>
      </c>
      <c r="Y352" t="s">
        <v>652</v>
      </c>
      <c r="Z352" t="s">
        <v>652</v>
      </c>
      <c r="AA352" t="s">
        <v>652</v>
      </c>
      <c r="AB352" t="s">
        <v>652</v>
      </c>
      <c r="AC352" t="s">
        <v>652</v>
      </c>
      <c r="AD352" t="s">
        <v>652</v>
      </c>
      <c r="AE352" t="s">
        <v>652</v>
      </c>
      <c r="AF352" t="s">
        <v>652</v>
      </c>
      <c r="AG352"/>
      <c r="AH352"/>
      <c r="AI352"/>
      <c r="AJ352"/>
      <c r="AK352"/>
      <c r="AL352"/>
      <c r="AM352"/>
      <c r="AN352"/>
      <c r="AO352"/>
      <c r="AP352"/>
      <c r="AQ352" s="241">
        <v>0</v>
      </c>
      <c r="AR352" s="241">
        <v>0</v>
      </c>
    </row>
    <row r="353" spans="1:44" x14ac:dyDescent="0.2">
      <c r="A353">
        <v>120322</v>
      </c>
      <c r="B353" t="s">
        <v>428</v>
      </c>
      <c r="C353" t="s">
        <v>652</v>
      </c>
      <c r="D353" t="s">
        <v>652</v>
      </c>
      <c r="E353" t="s">
        <v>652</v>
      </c>
      <c r="F353" t="s">
        <v>652</v>
      </c>
      <c r="G353" t="s">
        <v>652</v>
      </c>
      <c r="H353" t="s">
        <v>652</v>
      </c>
      <c r="I353" t="s">
        <v>652</v>
      </c>
      <c r="J353" t="s">
        <v>652</v>
      </c>
      <c r="K353" t="s">
        <v>652</v>
      </c>
      <c r="L353" t="s">
        <v>652</v>
      </c>
      <c r="M353" t="s">
        <v>652</v>
      </c>
      <c r="N353" t="s">
        <v>652</v>
      </c>
      <c r="O353" t="s">
        <v>652</v>
      </c>
      <c r="P353" t="s">
        <v>652</v>
      </c>
      <c r="Q353" t="s">
        <v>652</v>
      </c>
      <c r="R353" t="s">
        <v>652</v>
      </c>
      <c r="S353" t="s">
        <v>652</v>
      </c>
      <c r="T353" t="s">
        <v>652</v>
      </c>
      <c r="U353" t="s">
        <v>652</v>
      </c>
      <c r="V353" t="s">
        <v>652</v>
      </c>
      <c r="W353" t="s">
        <v>652</v>
      </c>
      <c r="X353" t="s">
        <v>652</v>
      </c>
      <c r="Y353" t="s">
        <v>652</v>
      </c>
      <c r="Z353" t="s">
        <v>652</v>
      </c>
      <c r="AA353" t="s">
        <v>652</v>
      </c>
      <c r="AB353" t="s">
        <v>652</v>
      </c>
      <c r="AC353" t="s">
        <v>652</v>
      </c>
      <c r="AD353" t="s">
        <v>652</v>
      </c>
      <c r="AE353" t="s">
        <v>652</v>
      </c>
      <c r="AF353" t="s">
        <v>652</v>
      </c>
      <c r="AG353"/>
      <c r="AH353"/>
      <c r="AI353"/>
      <c r="AJ353"/>
      <c r="AK353"/>
      <c r="AL353"/>
      <c r="AM353"/>
      <c r="AN353"/>
      <c r="AO353"/>
      <c r="AP353"/>
      <c r="AQ353" s="241">
        <v>0</v>
      </c>
      <c r="AR353" s="241">
        <v>0</v>
      </c>
    </row>
    <row r="354" spans="1:44" x14ac:dyDescent="0.2">
      <c r="A354">
        <v>120393</v>
      </c>
      <c r="B354" t="s">
        <v>428</v>
      </c>
      <c r="C354" t="s">
        <v>652</v>
      </c>
      <c r="D354" t="s">
        <v>652</v>
      </c>
      <c r="E354" t="s">
        <v>652</v>
      </c>
      <c r="F354" t="s">
        <v>652</v>
      </c>
      <c r="G354" t="s">
        <v>652</v>
      </c>
      <c r="H354" t="s">
        <v>652</v>
      </c>
      <c r="I354" t="s">
        <v>652</v>
      </c>
      <c r="J354" t="s">
        <v>652</v>
      </c>
      <c r="K354" t="s">
        <v>652</v>
      </c>
      <c r="L354" t="s">
        <v>652</v>
      </c>
      <c r="M354" t="s">
        <v>652</v>
      </c>
      <c r="N354" t="s">
        <v>652</v>
      </c>
      <c r="O354" t="s">
        <v>652</v>
      </c>
      <c r="P354" t="s">
        <v>652</v>
      </c>
      <c r="Q354" t="s">
        <v>652</v>
      </c>
      <c r="R354" t="s">
        <v>652</v>
      </c>
      <c r="S354" t="s">
        <v>652</v>
      </c>
      <c r="T354" t="s">
        <v>652</v>
      </c>
      <c r="U354" t="s">
        <v>652</v>
      </c>
      <c r="V354" t="s">
        <v>652</v>
      </c>
      <c r="W354" t="s">
        <v>652</v>
      </c>
      <c r="X354" t="s">
        <v>652</v>
      </c>
      <c r="Y354" t="s">
        <v>652</v>
      </c>
      <c r="Z354" t="s">
        <v>652</v>
      </c>
      <c r="AA354" t="s">
        <v>652</v>
      </c>
      <c r="AB354" t="s">
        <v>652</v>
      </c>
      <c r="AC354" t="s">
        <v>652</v>
      </c>
      <c r="AD354" t="s">
        <v>652</v>
      </c>
      <c r="AE354" t="s">
        <v>652</v>
      </c>
      <c r="AF354" t="s">
        <v>652</v>
      </c>
      <c r="AG354"/>
      <c r="AH354"/>
      <c r="AI354"/>
      <c r="AJ354"/>
      <c r="AK354"/>
      <c r="AL354"/>
      <c r="AM354"/>
      <c r="AN354"/>
      <c r="AO354"/>
      <c r="AP354"/>
      <c r="AQ354" s="241" t="s">
        <v>1719</v>
      </c>
      <c r="AR354" s="241">
        <v>0</v>
      </c>
    </row>
    <row r="355" spans="1:44" x14ac:dyDescent="0.2">
      <c r="A355">
        <v>120466</v>
      </c>
      <c r="B355" t="s">
        <v>428</v>
      </c>
      <c r="C355" t="s">
        <v>188</v>
      </c>
      <c r="D355" t="s">
        <v>188</v>
      </c>
      <c r="E355" t="s">
        <v>188</v>
      </c>
      <c r="F355" t="s">
        <v>188</v>
      </c>
      <c r="G355" t="s">
        <v>190</v>
      </c>
      <c r="H355" t="s">
        <v>190</v>
      </c>
      <c r="I355" t="s">
        <v>188</v>
      </c>
      <c r="J355" t="s">
        <v>190</v>
      </c>
      <c r="K355" t="s">
        <v>188</v>
      </c>
      <c r="L355" t="s">
        <v>190</v>
      </c>
      <c r="M355" t="s">
        <v>190</v>
      </c>
      <c r="N355" t="s">
        <v>188</v>
      </c>
      <c r="O355" t="s">
        <v>190</v>
      </c>
      <c r="P355" t="s">
        <v>188</v>
      </c>
      <c r="Q355" t="s">
        <v>190</v>
      </c>
      <c r="R355" t="s">
        <v>190</v>
      </c>
      <c r="S355" t="s">
        <v>190</v>
      </c>
      <c r="T355" t="s">
        <v>190</v>
      </c>
      <c r="U355" t="s">
        <v>190</v>
      </c>
      <c r="V355" t="s">
        <v>190</v>
      </c>
      <c r="W355" t="s">
        <v>188</v>
      </c>
      <c r="X355" t="s">
        <v>188</v>
      </c>
      <c r="Y355" t="s">
        <v>190</v>
      </c>
      <c r="Z355" t="s">
        <v>190</v>
      </c>
      <c r="AA355" t="s">
        <v>190</v>
      </c>
      <c r="AB355" t="s">
        <v>189</v>
      </c>
      <c r="AC355" t="s">
        <v>189</v>
      </c>
      <c r="AD355" t="s">
        <v>189</v>
      </c>
      <c r="AE355" t="s">
        <v>189</v>
      </c>
      <c r="AF355" t="s">
        <v>189</v>
      </c>
      <c r="AG355"/>
      <c r="AH355"/>
      <c r="AI355"/>
      <c r="AJ355"/>
      <c r="AK355"/>
      <c r="AL355"/>
      <c r="AM355"/>
      <c r="AN355"/>
      <c r="AO355"/>
      <c r="AP355"/>
      <c r="AQ355" s="241">
        <v>0</v>
      </c>
      <c r="AR355" s="241">
        <v>0</v>
      </c>
    </row>
    <row r="356" spans="1:44" x14ac:dyDescent="0.2">
      <c r="A356">
        <v>120506</v>
      </c>
      <c r="B356" t="s">
        <v>428</v>
      </c>
      <c r="C356" t="s">
        <v>652</v>
      </c>
      <c r="D356" t="s">
        <v>652</v>
      </c>
      <c r="E356" t="s">
        <v>652</v>
      </c>
      <c r="F356" t="s">
        <v>652</v>
      </c>
      <c r="G356" t="s">
        <v>652</v>
      </c>
      <c r="H356" t="s">
        <v>652</v>
      </c>
      <c r="I356" t="s">
        <v>652</v>
      </c>
      <c r="J356" t="s">
        <v>652</v>
      </c>
      <c r="K356" t="s">
        <v>652</v>
      </c>
      <c r="L356" t="s">
        <v>652</v>
      </c>
      <c r="M356" t="s">
        <v>652</v>
      </c>
      <c r="N356" t="s">
        <v>652</v>
      </c>
      <c r="O356" t="s">
        <v>652</v>
      </c>
      <c r="P356" t="s">
        <v>652</v>
      </c>
      <c r="Q356" t="s">
        <v>652</v>
      </c>
      <c r="R356" t="s">
        <v>652</v>
      </c>
      <c r="S356" t="s">
        <v>652</v>
      </c>
      <c r="T356" t="s">
        <v>652</v>
      </c>
      <c r="U356" t="s">
        <v>652</v>
      </c>
      <c r="V356" t="s">
        <v>652</v>
      </c>
      <c r="W356" t="s">
        <v>652</v>
      </c>
      <c r="X356" t="s">
        <v>652</v>
      </c>
      <c r="Y356" t="s">
        <v>652</v>
      </c>
      <c r="Z356" t="s">
        <v>652</v>
      </c>
      <c r="AA356" t="s">
        <v>652</v>
      </c>
      <c r="AB356" t="s">
        <v>652</v>
      </c>
      <c r="AC356" t="s">
        <v>652</v>
      </c>
      <c r="AD356" t="s">
        <v>652</v>
      </c>
      <c r="AE356" t="s">
        <v>652</v>
      </c>
      <c r="AF356" t="s">
        <v>652</v>
      </c>
      <c r="AG356"/>
      <c r="AH356"/>
      <c r="AI356"/>
      <c r="AJ356"/>
      <c r="AK356"/>
      <c r="AL356"/>
      <c r="AM356"/>
      <c r="AN356"/>
      <c r="AO356"/>
      <c r="AP356"/>
      <c r="AQ356" s="241" t="s">
        <v>1720</v>
      </c>
      <c r="AR356" s="241">
        <v>0</v>
      </c>
    </row>
    <row r="357" spans="1:44" ht="15" x14ac:dyDescent="0.25">
      <c r="A357" s="267">
        <v>120517</v>
      </c>
      <c r="B357" t="s">
        <v>428</v>
      </c>
      <c r="C357" s="247" t="s">
        <v>652</v>
      </c>
      <c r="D357" s="247" t="s">
        <v>652</v>
      </c>
      <c r="E357" s="247" t="s">
        <v>652</v>
      </c>
      <c r="F357" s="247" t="s">
        <v>652</v>
      </c>
      <c r="G357" s="247" t="s">
        <v>652</v>
      </c>
      <c r="H357" s="247" t="s">
        <v>652</v>
      </c>
      <c r="I357" s="247" t="s">
        <v>652</v>
      </c>
      <c r="J357" s="247" t="s">
        <v>652</v>
      </c>
      <c r="K357" s="247" t="s">
        <v>652</v>
      </c>
      <c r="L357" s="247" t="s">
        <v>652</v>
      </c>
      <c r="M357" s="247" t="s">
        <v>652</v>
      </c>
      <c r="N357" s="247" t="s">
        <v>652</v>
      </c>
      <c r="O357" s="247" t="s">
        <v>652</v>
      </c>
      <c r="P357" s="247" t="s">
        <v>652</v>
      </c>
      <c r="Q357" s="247" t="s">
        <v>652</v>
      </c>
      <c r="R357" s="247" t="s">
        <v>652</v>
      </c>
      <c r="S357" s="247" t="s">
        <v>652</v>
      </c>
      <c r="T357" s="247" t="s">
        <v>652</v>
      </c>
      <c r="U357" s="247" t="s">
        <v>652</v>
      </c>
      <c r="V357" s="247" t="s">
        <v>652</v>
      </c>
      <c r="W357" s="247" t="s">
        <v>652</v>
      </c>
      <c r="X357" s="247" t="s">
        <v>652</v>
      </c>
      <c r="Y357" s="247" t="s">
        <v>652</v>
      </c>
      <c r="Z357" s="247" t="s">
        <v>652</v>
      </c>
      <c r="AA357" s="247" t="s">
        <v>652</v>
      </c>
      <c r="AB357" s="247" t="s">
        <v>652</v>
      </c>
      <c r="AC357" s="247" t="s">
        <v>652</v>
      </c>
      <c r="AD357" s="247" t="s">
        <v>652</v>
      </c>
      <c r="AE357" s="247" t="s">
        <v>652</v>
      </c>
      <c r="AF357" s="247" t="s">
        <v>652</v>
      </c>
      <c r="AG357" s="247"/>
      <c r="AH357" s="247"/>
      <c r="AI357" s="247"/>
      <c r="AJ357" s="247"/>
      <c r="AK357" s="247"/>
      <c r="AL357" s="247"/>
      <c r="AM357" s="247"/>
      <c r="AN357" s="247"/>
      <c r="AO357" s="247"/>
      <c r="AP357" s="247"/>
      <c r="AQ357" s="241">
        <v>0</v>
      </c>
      <c r="AR357" s="241">
        <v>0</v>
      </c>
    </row>
    <row r="358" spans="1:44" x14ac:dyDescent="0.2">
      <c r="A358">
        <v>120533</v>
      </c>
      <c r="B358" t="s">
        <v>428</v>
      </c>
      <c r="C358" t="s">
        <v>652</v>
      </c>
      <c r="D358" t="s">
        <v>652</v>
      </c>
      <c r="E358" t="s">
        <v>652</v>
      </c>
      <c r="F358" t="s">
        <v>652</v>
      </c>
      <c r="G358" t="s">
        <v>652</v>
      </c>
      <c r="H358" t="s">
        <v>652</v>
      </c>
      <c r="I358" t="s">
        <v>652</v>
      </c>
      <c r="J358" t="s">
        <v>652</v>
      </c>
      <c r="K358" t="s">
        <v>652</v>
      </c>
      <c r="L358" t="s">
        <v>652</v>
      </c>
      <c r="M358" t="s">
        <v>652</v>
      </c>
      <c r="N358" t="s">
        <v>652</v>
      </c>
      <c r="O358" t="s">
        <v>652</v>
      </c>
      <c r="P358" t="s">
        <v>652</v>
      </c>
      <c r="Q358" t="s">
        <v>652</v>
      </c>
      <c r="R358" t="s">
        <v>652</v>
      </c>
      <c r="S358" t="s">
        <v>652</v>
      </c>
      <c r="T358" t="s">
        <v>652</v>
      </c>
      <c r="U358" t="s">
        <v>652</v>
      </c>
      <c r="V358" t="s">
        <v>652</v>
      </c>
      <c r="W358" t="s">
        <v>652</v>
      </c>
      <c r="X358" t="s">
        <v>652</v>
      </c>
      <c r="Y358" t="s">
        <v>652</v>
      </c>
      <c r="Z358" t="s">
        <v>652</v>
      </c>
      <c r="AA358" t="s">
        <v>652</v>
      </c>
      <c r="AB358" t="s">
        <v>652</v>
      </c>
      <c r="AC358" t="s">
        <v>652</v>
      </c>
      <c r="AD358" t="s">
        <v>652</v>
      </c>
      <c r="AE358" t="s">
        <v>652</v>
      </c>
      <c r="AF358" t="s">
        <v>652</v>
      </c>
      <c r="AG358"/>
      <c r="AH358"/>
      <c r="AI358"/>
      <c r="AJ358"/>
      <c r="AK358"/>
      <c r="AL358"/>
      <c r="AM358"/>
      <c r="AN358"/>
      <c r="AO358"/>
      <c r="AP358"/>
      <c r="AQ358" s="241">
        <v>0</v>
      </c>
      <c r="AR358" s="241">
        <v>0</v>
      </c>
    </row>
    <row r="359" spans="1:44" ht="15" x14ac:dyDescent="0.25">
      <c r="A359" s="267">
        <v>120540</v>
      </c>
      <c r="B359" t="s">
        <v>428</v>
      </c>
      <c r="C359" s="247" t="s">
        <v>652</v>
      </c>
      <c r="D359" s="247" t="s">
        <v>652</v>
      </c>
      <c r="E359" s="247" t="s">
        <v>652</v>
      </c>
      <c r="F359" s="247" t="s">
        <v>652</v>
      </c>
      <c r="G359" s="247" t="s">
        <v>652</v>
      </c>
      <c r="H359" s="247" t="s">
        <v>652</v>
      </c>
      <c r="I359" s="247" t="s">
        <v>652</v>
      </c>
      <c r="J359" s="247" t="s">
        <v>652</v>
      </c>
      <c r="K359" s="247" t="s">
        <v>652</v>
      </c>
      <c r="L359" s="247" t="s">
        <v>652</v>
      </c>
      <c r="M359" s="247" t="s">
        <v>652</v>
      </c>
      <c r="N359" s="247" t="s">
        <v>652</v>
      </c>
      <c r="O359" s="247" t="s">
        <v>652</v>
      </c>
      <c r="P359" s="247" t="s">
        <v>652</v>
      </c>
      <c r="Q359" s="247" t="s">
        <v>652</v>
      </c>
      <c r="R359" s="247" t="s">
        <v>652</v>
      </c>
      <c r="S359" s="247" t="s">
        <v>652</v>
      </c>
      <c r="T359" s="247" t="s">
        <v>652</v>
      </c>
      <c r="U359" s="247" t="s">
        <v>652</v>
      </c>
      <c r="V359" s="247" t="s">
        <v>652</v>
      </c>
      <c r="W359" s="247" t="s">
        <v>652</v>
      </c>
      <c r="X359" s="247" t="s">
        <v>652</v>
      </c>
      <c r="Y359" s="247" t="s">
        <v>652</v>
      </c>
      <c r="Z359" s="247" t="s">
        <v>652</v>
      </c>
      <c r="AA359" s="247" t="s">
        <v>652</v>
      </c>
      <c r="AB359" s="247" t="s">
        <v>652</v>
      </c>
      <c r="AC359" s="247" t="s">
        <v>652</v>
      </c>
      <c r="AD359" s="247" t="s">
        <v>652</v>
      </c>
      <c r="AE359" s="247" t="s">
        <v>652</v>
      </c>
      <c r="AF359" s="247" t="s">
        <v>652</v>
      </c>
      <c r="AG359" s="247"/>
      <c r="AH359" s="247"/>
      <c r="AI359" s="247"/>
      <c r="AJ359" s="247"/>
      <c r="AK359" s="247"/>
      <c r="AL359" s="247"/>
      <c r="AM359" s="247"/>
      <c r="AN359" s="247"/>
      <c r="AO359" s="247"/>
      <c r="AP359" s="247"/>
      <c r="AQ359" s="241" t="s">
        <v>1799</v>
      </c>
      <c r="AR359" s="241">
        <v>0</v>
      </c>
    </row>
    <row r="360" spans="1:44" x14ac:dyDescent="0.2">
      <c r="A360">
        <v>120546</v>
      </c>
      <c r="B360" t="s">
        <v>428</v>
      </c>
      <c r="C360" t="s">
        <v>190</v>
      </c>
      <c r="D360" t="s">
        <v>188</v>
      </c>
      <c r="E360" t="s">
        <v>188</v>
      </c>
      <c r="F360" t="s">
        <v>188</v>
      </c>
      <c r="G360" t="s">
        <v>188</v>
      </c>
      <c r="H360" t="s">
        <v>188</v>
      </c>
      <c r="I360" t="s">
        <v>188</v>
      </c>
      <c r="J360" t="s">
        <v>188</v>
      </c>
      <c r="K360" t="s">
        <v>188</v>
      </c>
      <c r="L360" t="s">
        <v>188</v>
      </c>
      <c r="M360" t="s">
        <v>188</v>
      </c>
      <c r="N360" t="s">
        <v>188</v>
      </c>
      <c r="O360" t="s">
        <v>190</v>
      </c>
      <c r="P360" t="s">
        <v>188</v>
      </c>
      <c r="Q360" t="s">
        <v>190</v>
      </c>
      <c r="R360" t="s">
        <v>189</v>
      </c>
      <c r="S360" t="s">
        <v>188</v>
      </c>
      <c r="T360" t="s">
        <v>190</v>
      </c>
      <c r="U360" t="s">
        <v>188</v>
      </c>
      <c r="V360" t="s">
        <v>188</v>
      </c>
      <c r="W360" t="s">
        <v>190</v>
      </c>
      <c r="X360" t="s">
        <v>188</v>
      </c>
      <c r="Y360" t="s">
        <v>189</v>
      </c>
      <c r="Z360" t="s">
        <v>188</v>
      </c>
      <c r="AA360" t="s">
        <v>190</v>
      </c>
      <c r="AB360" t="s">
        <v>189</v>
      </c>
      <c r="AC360" t="s">
        <v>190</v>
      </c>
      <c r="AD360" t="s">
        <v>188</v>
      </c>
      <c r="AE360" t="s">
        <v>190</v>
      </c>
      <c r="AF360" t="s">
        <v>190</v>
      </c>
      <c r="AG360"/>
      <c r="AH360"/>
      <c r="AI360"/>
      <c r="AJ360"/>
      <c r="AK360"/>
      <c r="AL360"/>
      <c r="AM360"/>
      <c r="AN360"/>
      <c r="AO360"/>
      <c r="AP360"/>
      <c r="AQ360" s="241">
        <v>0</v>
      </c>
      <c r="AR360" s="241">
        <v>0</v>
      </c>
    </row>
    <row r="361" spans="1:44" x14ac:dyDescent="0.2">
      <c r="A361">
        <v>120554</v>
      </c>
      <c r="B361" t="s">
        <v>428</v>
      </c>
      <c r="C361" t="s">
        <v>652</v>
      </c>
      <c r="D361" t="s">
        <v>652</v>
      </c>
      <c r="E361" t="s">
        <v>652</v>
      </c>
      <c r="F361" t="s">
        <v>652</v>
      </c>
      <c r="G361" t="s">
        <v>652</v>
      </c>
      <c r="H361" t="s">
        <v>652</v>
      </c>
      <c r="I361" t="s">
        <v>652</v>
      </c>
      <c r="J361" t="s">
        <v>652</v>
      </c>
      <c r="K361" t="s">
        <v>652</v>
      </c>
      <c r="L361" t="s">
        <v>652</v>
      </c>
      <c r="M361" t="s">
        <v>652</v>
      </c>
      <c r="N361" t="s">
        <v>652</v>
      </c>
      <c r="O361" t="s">
        <v>652</v>
      </c>
      <c r="P361" t="s">
        <v>652</v>
      </c>
      <c r="Q361" t="s">
        <v>652</v>
      </c>
      <c r="R361" t="s">
        <v>652</v>
      </c>
      <c r="S361" t="s">
        <v>652</v>
      </c>
      <c r="T361" t="s">
        <v>652</v>
      </c>
      <c r="U361" t="s">
        <v>652</v>
      </c>
      <c r="V361" t="s">
        <v>652</v>
      </c>
      <c r="W361" t="s">
        <v>652</v>
      </c>
      <c r="X361" t="s">
        <v>652</v>
      </c>
      <c r="Y361" t="s">
        <v>652</v>
      </c>
      <c r="Z361" t="s">
        <v>652</v>
      </c>
      <c r="AA361" t="s">
        <v>652</v>
      </c>
      <c r="AB361" t="s">
        <v>652</v>
      </c>
      <c r="AC361" t="s">
        <v>652</v>
      </c>
      <c r="AD361" t="s">
        <v>652</v>
      </c>
      <c r="AE361" t="s">
        <v>652</v>
      </c>
      <c r="AF361" t="s">
        <v>652</v>
      </c>
      <c r="AG361"/>
      <c r="AH361"/>
      <c r="AI361"/>
      <c r="AJ361"/>
      <c r="AK361"/>
      <c r="AL361"/>
      <c r="AM361"/>
      <c r="AN361"/>
      <c r="AO361"/>
      <c r="AP361"/>
      <c r="AQ361" s="241" t="s">
        <v>1715</v>
      </c>
      <c r="AR361" s="241">
        <v>0</v>
      </c>
    </row>
    <row r="362" spans="1:44" x14ac:dyDescent="0.2">
      <c r="A362">
        <v>120555</v>
      </c>
      <c r="B362" t="s">
        <v>428</v>
      </c>
      <c r="C362" t="s">
        <v>652</v>
      </c>
      <c r="D362" t="s">
        <v>652</v>
      </c>
      <c r="E362" t="s">
        <v>652</v>
      </c>
      <c r="F362" t="s">
        <v>652</v>
      </c>
      <c r="G362" t="s">
        <v>652</v>
      </c>
      <c r="H362" t="s">
        <v>652</v>
      </c>
      <c r="I362" t="s">
        <v>652</v>
      </c>
      <c r="J362" t="s">
        <v>652</v>
      </c>
      <c r="K362" t="s">
        <v>652</v>
      </c>
      <c r="L362" t="s">
        <v>652</v>
      </c>
      <c r="M362" t="s">
        <v>652</v>
      </c>
      <c r="N362" t="s">
        <v>652</v>
      </c>
      <c r="O362" t="s">
        <v>652</v>
      </c>
      <c r="P362" t="s">
        <v>652</v>
      </c>
      <c r="Q362" t="s">
        <v>652</v>
      </c>
      <c r="R362" t="s">
        <v>652</v>
      </c>
      <c r="S362" t="s">
        <v>652</v>
      </c>
      <c r="T362" t="s">
        <v>652</v>
      </c>
      <c r="U362" t="s">
        <v>652</v>
      </c>
      <c r="V362" t="s">
        <v>652</v>
      </c>
      <c r="W362" t="s">
        <v>652</v>
      </c>
      <c r="X362" t="s">
        <v>652</v>
      </c>
      <c r="Y362" t="s">
        <v>652</v>
      </c>
      <c r="Z362" t="s">
        <v>652</v>
      </c>
      <c r="AA362" t="s">
        <v>652</v>
      </c>
      <c r="AB362" t="s">
        <v>652</v>
      </c>
      <c r="AC362" t="s">
        <v>652</v>
      </c>
      <c r="AD362" t="s">
        <v>652</v>
      </c>
      <c r="AE362" t="s">
        <v>652</v>
      </c>
      <c r="AF362" t="s">
        <v>652</v>
      </c>
      <c r="AG362"/>
      <c r="AH362"/>
      <c r="AI362"/>
      <c r="AJ362"/>
      <c r="AK362"/>
      <c r="AL362"/>
      <c r="AM362"/>
      <c r="AN362"/>
      <c r="AO362"/>
      <c r="AP362"/>
      <c r="AQ362" s="241" t="s">
        <v>576</v>
      </c>
      <c r="AR362" s="241">
        <v>0</v>
      </c>
    </row>
    <row r="363" spans="1:44" x14ac:dyDescent="0.2">
      <c r="A363">
        <v>120560</v>
      </c>
      <c r="B363" t="s">
        <v>428</v>
      </c>
      <c r="C363" t="s">
        <v>652</v>
      </c>
      <c r="D363" t="s">
        <v>652</v>
      </c>
      <c r="E363" t="s">
        <v>652</v>
      </c>
      <c r="F363" t="s">
        <v>652</v>
      </c>
      <c r="G363" t="s">
        <v>652</v>
      </c>
      <c r="H363" t="s">
        <v>652</v>
      </c>
      <c r="I363" t="s">
        <v>652</v>
      </c>
      <c r="J363" t="s">
        <v>652</v>
      </c>
      <c r="K363" t="s">
        <v>652</v>
      </c>
      <c r="L363" t="s">
        <v>652</v>
      </c>
      <c r="M363" t="s">
        <v>652</v>
      </c>
      <c r="N363" t="s">
        <v>652</v>
      </c>
      <c r="O363" t="s">
        <v>652</v>
      </c>
      <c r="P363" t="s">
        <v>652</v>
      </c>
      <c r="Q363" t="s">
        <v>652</v>
      </c>
      <c r="R363" t="s">
        <v>652</v>
      </c>
      <c r="S363" t="s">
        <v>652</v>
      </c>
      <c r="T363" t="s">
        <v>652</v>
      </c>
      <c r="U363" t="s">
        <v>652</v>
      </c>
      <c r="V363" t="s">
        <v>652</v>
      </c>
      <c r="W363" t="s">
        <v>652</v>
      </c>
      <c r="X363" t="s">
        <v>652</v>
      </c>
      <c r="Y363" t="s">
        <v>652</v>
      </c>
      <c r="Z363" t="s">
        <v>652</v>
      </c>
      <c r="AA363" t="s">
        <v>652</v>
      </c>
      <c r="AB363" t="s">
        <v>652</v>
      </c>
      <c r="AC363" t="s">
        <v>652</v>
      </c>
      <c r="AD363" t="s">
        <v>652</v>
      </c>
      <c r="AE363" t="s">
        <v>652</v>
      </c>
      <c r="AF363" t="s">
        <v>652</v>
      </c>
      <c r="AG363"/>
      <c r="AH363"/>
      <c r="AI363"/>
      <c r="AJ363"/>
      <c r="AK363"/>
      <c r="AL363"/>
      <c r="AM363"/>
      <c r="AN363"/>
      <c r="AO363"/>
      <c r="AP363"/>
      <c r="AQ363" s="241">
        <v>0</v>
      </c>
      <c r="AR363" s="241">
        <v>0</v>
      </c>
    </row>
    <row r="364" spans="1:44" x14ac:dyDescent="0.2">
      <c r="A364">
        <v>120569</v>
      </c>
      <c r="B364" t="s">
        <v>431</v>
      </c>
      <c r="C364" t="s">
        <v>652</v>
      </c>
      <c r="D364" t="s">
        <v>652</v>
      </c>
      <c r="E364" t="s">
        <v>652</v>
      </c>
      <c r="F364" t="s">
        <v>652</v>
      </c>
      <c r="G364"/>
      <c r="H364" t="s">
        <v>652</v>
      </c>
      <c r="I364" t="s">
        <v>652</v>
      </c>
      <c r="J364" t="s">
        <v>652</v>
      </c>
      <c r="K364" t="s">
        <v>652</v>
      </c>
      <c r="L364" t="s">
        <v>652</v>
      </c>
      <c r="M364" t="s">
        <v>652</v>
      </c>
      <c r="N364" t="s">
        <v>652</v>
      </c>
      <c r="O364" t="s">
        <v>652</v>
      </c>
      <c r="P364" t="s">
        <v>652</v>
      </c>
      <c r="Q364" t="s">
        <v>652</v>
      </c>
      <c r="R364" t="s">
        <v>652</v>
      </c>
      <c r="S364" t="s">
        <v>652</v>
      </c>
      <c r="T364" t="s">
        <v>652</v>
      </c>
      <c r="U364" t="s">
        <v>652</v>
      </c>
      <c r="V364" t="s">
        <v>652</v>
      </c>
      <c r="W364" t="s">
        <v>652</v>
      </c>
      <c r="X364" t="s">
        <v>652</v>
      </c>
      <c r="Y364" t="s">
        <v>652</v>
      </c>
      <c r="Z364" t="s">
        <v>652</v>
      </c>
      <c r="AA364" t="s">
        <v>652</v>
      </c>
      <c r="AB364"/>
      <c r="AC364"/>
      <c r="AD364"/>
      <c r="AE364"/>
      <c r="AF364"/>
      <c r="AG364"/>
      <c r="AH364"/>
      <c r="AI364"/>
      <c r="AJ364"/>
      <c r="AK364"/>
      <c r="AL364"/>
      <c r="AM364"/>
      <c r="AN364"/>
      <c r="AO364"/>
      <c r="AP364"/>
      <c r="AQ364" s="241" t="s">
        <v>1718</v>
      </c>
      <c r="AR364" s="241">
        <v>0</v>
      </c>
    </row>
    <row r="365" spans="1:44" ht="18" x14ac:dyDescent="0.2">
      <c r="A365" s="278">
        <v>120578</v>
      </c>
      <c r="B365" t="s">
        <v>428</v>
      </c>
      <c r="C365" t="s">
        <v>652</v>
      </c>
      <c r="D365" t="s">
        <v>652</v>
      </c>
      <c r="E365" t="s">
        <v>652</v>
      </c>
      <c r="F365" t="s">
        <v>652</v>
      </c>
      <c r="G365" t="s">
        <v>652</v>
      </c>
      <c r="H365" t="s">
        <v>652</v>
      </c>
      <c r="I365" t="s">
        <v>652</v>
      </c>
      <c r="J365" t="s">
        <v>652</v>
      </c>
      <c r="K365" t="s">
        <v>652</v>
      </c>
      <c r="L365" t="s">
        <v>652</v>
      </c>
      <c r="M365" t="s">
        <v>652</v>
      </c>
      <c r="N365" t="s">
        <v>652</v>
      </c>
      <c r="O365" t="s">
        <v>652</v>
      </c>
      <c r="P365" t="s">
        <v>652</v>
      </c>
      <c r="Q365" t="s">
        <v>652</v>
      </c>
      <c r="R365" t="s">
        <v>652</v>
      </c>
      <c r="S365" t="s">
        <v>652</v>
      </c>
      <c r="T365" t="s">
        <v>652</v>
      </c>
      <c r="U365" t="s">
        <v>652</v>
      </c>
      <c r="V365" t="s">
        <v>652</v>
      </c>
      <c r="W365" t="s">
        <v>652</v>
      </c>
      <c r="X365" t="s">
        <v>652</v>
      </c>
      <c r="Y365" t="s">
        <v>652</v>
      </c>
      <c r="Z365" t="s">
        <v>652</v>
      </c>
      <c r="AA365" t="s">
        <v>652</v>
      </c>
      <c r="AB365" t="s">
        <v>652</v>
      </c>
      <c r="AC365" t="s">
        <v>652</v>
      </c>
      <c r="AD365" t="s">
        <v>652</v>
      </c>
      <c r="AE365" t="s">
        <v>652</v>
      </c>
      <c r="AF365" t="s">
        <v>652</v>
      </c>
      <c r="AG365"/>
      <c r="AH365"/>
      <c r="AI365"/>
      <c r="AJ365"/>
      <c r="AK365"/>
      <c r="AL365"/>
      <c r="AM365"/>
      <c r="AN365"/>
      <c r="AO365"/>
      <c r="AP365"/>
      <c r="AQ365" s="241">
        <v>0</v>
      </c>
      <c r="AR365" s="241">
        <v>0</v>
      </c>
    </row>
    <row r="366" spans="1:44" x14ac:dyDescent="0.2">
      <c r="A366">
        <v>120591</v>
      </c>
      <c r="B366" t="s">
        <v>428</v>
      </c>
      <c r="C366" t="s">
        <v>190</v>
      </c>
      <c r="D366" t="s">
        <v>188</v>
      </c>
      <c r="E366" t="s">
        <v>188</v>
      </c>
      <c r="F366" t="s">
        <v>190</v>
      </c>
      <c r="G366" t="s">
        <v>188</v>
      </c>
      <c r="H366" t="s">
        <v>190</v>
      </c>
      <c r="I366" t="s">
        <v>188</v>
      </c>
      <c r="J366" t="s">
        <v>188</v>
      </c>
      <c r="K366" t="s">
        <v>189</v>
      </c>
      <c r="L366" t="s">
        <v>190</v>
      </c>
      <c r="M366" t="s">
        <v>190</v>
      </c>
      <c r="N366" t="s">
        <v>188</v>
      </c>
      <c r="O366" t="s">
        <v>190</v>
      </c>
      <c r="P366" t="s">
        <v>188</v>
      </c>
      <c r="Q366" t="s">
        <v>188</v>
      </c>
      <c r="R366" t="s">
        <v>190</v>
      </c>
      <c r="S366" t="s">
        <v>189</v>
      </c>
      <c r="T366" t="s">
        <v>188</v>
      </c>
      <c r="U366" t="s">
        <v>190</v>
      </c>
      <c r="V366" t="s">
        <v>190</v>
      </c>
      <c r="W366" t="s">
        <v>188</v>
      </c>
      <c r="X366" t="s">
        <v>190</v>
      </c>
      <c r="Y366" t="s">
        <v>188</v>
      </c>
      <c r="Z366" t="s">
        <v>188</v>
      </c>
      <c r="AA366" t="s">
        <v>190</v>
      </c>
      <c r="AB366" t="s">
        <v>190</v>
      </c>
      <c r="AC366" t="s">
        <v>189</v>
      </c>
      <c r="AD366" t="s">
        <v>189</v>
      </c>
      <c r="AE366" t="s">
        <v>189</v>
      </c>
      <c r="AF366" t="s">
        <v>188</v>
      </c>
      <c r="AG366"/>
      <c r="AH366"/>
      <c r="AI366"/>
      <c r="AJ366"/>
      <c r="AK366"/>
      <c r="AL366"/>
      <c r="AM366"/>
      <c r="AN366"/>
      <c r="AO366"/>
      <c r="AP366"/>
      <c r="AQ366" s="241">
        <v>0</v>
      </c>
      <c r="AR366" s="241">
        <v>0</v>
      </c>
    </row>
    <row r="367" spans="1:44" x14ac:dyDescent="0.2">
      <c r="A367">
        <v>120593</v>
      </c>
      <c r="B367" t="s">
        <v>428</v>
      </c>
      <c r="C367" t="s">
        <v>188</v>
      </c>
      <c r="D367" t="s">
        <v>188</v>
      </c>
      <c r="E367" t="s">
        <v>188</v>
      </c>
      <c r="F367" t="s">
        <v>188</v>
      </c>
      <c r="G367" t="s">
        <v>188</v>
      </c>
      <c r="H367" t="s">
        <v>188</v>
      </c>
      <c r="I367" t="s">
        <v>188</v>
      </c>
      <c r="J367" t="s">
        <v>188</v>
      </c>
      <c r="K367" t="s">
        <v>188</v>
      </c>
      <c r="L367" t="s">
        <v>188</v>
      </c>
      <c r="M367" t="s">
        <v>188</v>
      </c>
      <c r="N367" t="s">
        <v>188</v>
      </c>
      <c r="O367" t="s">
        <v>188</v>
      </c>
      <c r="P367" t="s">
        <v>188</v>
      </c>
      <c r="Q367" t="s">
        <v>188</v>
      </c>
      <c r="R367" t="s">
        <v>188</v>
      </c>
      <c r="S367" t="s">
        <v>188</v>
      </c>
      <c r="T367" t="s">
        <v>189</v>
      </c>
      <c r="U367" t="s">
        <v>188</v>
      </c>
      <c r="V367" t="s">
        <v>190</v>
      </c>
      <c r="W367" t="s">
        <v>190</v>
      </c>
      <c r="X367" t="s">
        <v>190</v>
      </c>
      <c r="Y367" t="s">
        <v>189</v>
      </c>
      <c r="Z367" t="s">
        <v>189</v>
      </c>
      <c r="AA367" t="s">
        <v>190</v>
      </c>
      <c r="AB367" t="s">
        <v>189</v>
      </c>
      <c r="AC367" t="s">
        <v>189</v>
      </c>
      <c r="AD367" t="s">
        <v>189</v>
      </c>
      <c r="AE367" t="s">
        <v>189</v>
      </c>
      <c r="AF367" t="s">
        <v>189</v>
      </c>
      <c r="AG367"/>
      <c r="AH367"/>
      <c r="AI367"/>
      <c r="AJ367"/>
      <c r="AK367"/>
      <c r="AL367"/>
      <c r="AM367"/>
      <c r="AN367"/>
      <c r="AO367"/>
      <c r="AP367"/>
      <c r="AQ367" s="241">
        <v>0</v>
      </c>
      <c r="AR367" s="241">
        <v>0</v>
      </c>
    </row>
    <row r="368" spans="1:44" ht="18" x14ac:dyDescent="0.2">
      <c r="A368" s="278">
        <v>120612</v>
      </c>
      <c r="B368" t="s">
        <v>428</v>
      </c>
      <c r="C368" t="s">
        <v>652</v>
      </c>
      <c r="D368" t="s">
        <v>652</v>
      </c>
      <c r="E368" t="s">
        <v>652</v>
      </c>
      <c r="F368" t="s">
        <v>652</v>
      </c>
      <c r="G368" t="s">
        <v>652</v>
      </c>
      <c r="H368" t="s">
        <v>652</v>
      </c>
      <c r="I368" t="s">
        <v>652</v>
      </c>
      <c r="J368" t="s">
        <v>652</v>
      </c>
      <c r="K368" t="s">
        <v>652</v>
      </c>
      <c r="L368" t="s">
        <v>652</v>
      </c>
      <c r="M368" t="s">
        <v>652</v>
      </c>
      <c r="N368" t="s">
        <v>652</v>
      </c>
      <c r="O368" t="s">
        <v>652</v>
      </c>
      <c r="P368" t="s">
        <v>652</v>
      </c>
      <c r="Q368" t="s">
        <v>652</v>
      </c>
      <c r="R368" t="s">
        <v>652</v>
      </c>
      <c r="S368" t="s">
        <v>652</v>
      </c>
      <c r="T368" t="s">
        <v>652</v>
      </c>
      <c r="U368" t="s">
        <v>652</v>
      </c>
      <c r="V368" t="s">
        <v>652</v>
      </c>
      <c r="W368" t="s">
        <v>652</v>
      </c>
      <c r="X368" t="s">
        <v>652</v>
      </c>
      <c r="Y368" t="s">
        <v>652</v>
      </c>
      <c r="Z368" t="s">
        <v>652</v>
      </c>
      <c r="AA368" t="s">
        <v>652</v>
      </c>
      <c r="AB368" t="s">
        <v>652</v>
      </c>
      <c r="AC368" t="s">
        <v>652</v>
      </c>
      <c r="AD368" t="s">
        <v>652</v>
      </c>
      <c r="AE368" t="s">
        <v>652</v>
      </c>
      <c r="AF368" t="s">
        <v>652</v>
      </c>
      <c r="AG368"/>
      <c r="AH368"/>
      <c r="AI368"/>
      <c r="AJ368"/>
      <c r="AK368"/>
      <c r="AL368"/>
      <c r="AM368"/>
      <c r="AN368"/>
      <c r="AO368"/>
      <c r="AP368"/>
      <c r="AQ368" s="241">
        <v>0</v>
      </c>
      <c r="AR368" s="241">
        <v>0</v>
      </c>
    </row>
    <row r="369" spans="1:44" ht="18" x14ac:dyDescent="0.2">
      <c r="A369" s="278">
        <v>120615</v>
      </c>
      <c r="B369" t="s">
        <v>428</v>
      </c>
      <c r="C369" t="s">
        <v>652</v>
      </c>
      <c r="D369" t="s">
        <v>652</v>
      </c>
      <c r="E369" t="s">
        <v>652</v>
      </c>
      <c r="F369" t="s">
        <v>652</v>
      </c>
      <c r="G369" t="s">
        <v>652</v>
      </c>
      <c r="H369" t="s">
        <v>652</v>
      </c>
      <c r="I369" t="s">
        <v>652</v>
      </c>
      <c r="J369" t="s">
        <v>652</v>
      </c>
      <c r="K369" t="s">
        <v>652</v>
      </c>
      <c r="L369" t="s">
        <v>652</v>
      </c>
      <c r="M369" t="s">
        <v>652</v>
      </c>
      <c r="N369" t="s">
        <v>652</v>
      </c>
      <c r="O369" t="s">
        <v>652</v>
      </c>
      <c r="P369" t="s">
        <v>652</v>
      </c>
      <c r="Q369" t="s">
        <v>652</v>
      </c>
      <c r="R369" t="s">
        <v>652</v>
      </c>
      <c r="S369" t="s">
        <v>652</v>
      </c>
      <c r="T369" t="s">
        <v>652</v>
      </c>
      <c r="U369" t="s">
        <v>652</v>
      </c>
      <c r="V369" t="s">
        <v>652</v>
      </c>
      <c r="W369" t="s">
        <v>652</v>
      </c>
      <c r="X369" t="s">
        <v>652</v>
      </c>
      <c r="Y369" t="s">
        <v>652</v>
      </c>
      <c r="Z369" t="s">
        <v>652</v>
      </c>
      <c r="AA369" t="s">
        <v>652</v>
      </c>
      <c r="AB369" t="s">
        <v>652</v>
      </c>
      <c r="AC369" t="s">
        <v>652</v>
      </c>
      <c r="AD369" t="s">
        <v>652</v>
      </c>
      <c r="AE369" t="s">
        <v>652</v>
      </c>
      <c r="AF369" t="s">
        <v>652</v>
      </c>
      <c r="AG369"/>
      <c r="AH369"/>
      <c r="AI369"/>
      <c r="AJ369"/>
      <c r="AK369"/>
      <c r="AL369"/>
      <c r="AM369"/>
      <c r="AN369"/>
      <c r="AO369"/>
      <c r="AP369"/>
      <c r="AQ369" s="241">
        <v>0</v>
      </c>
      <c r="AR369" s="241">
        <v>0</v>
      </c>
    </row>
    <row r="370" spans="1:44" x14ac:dyDescent="0.2">
      <c r="A370">
        <v>120622</v>
      </c>
      <c r="B370" t="s">
        <v>428</v>
      </c>
      <c r="C370" t="s">
        <v>190</v>
      </c>
      <c r="D370" t="s">
        <v>188</v>
      </c>
      <c r="E370" t="s">
        <v>188</v>
      </c>
      <c r="F370" t="s">
        <v>188</v>
      </c>
      <c r="G370" t="s">
        <v>188</v>
      </c>
      <c r="H370" t="s">
        <v>190</v>
      </c>
      <c r="I370" t="s">
        <v>188</v>
      </c>
      <c r="J370" t="s">
        <v>190</v>
      </c>
      <c r="K370" t="s">
        <v>188</v>
      </c>
      <c r="L370" t="s">
        <v>190</v>
      </c>
      <c r="M370" t="s">
        <v>188</v>
      </c>
      <c r="N370" t="s">
        <v>188</v>
      </c>
      <c r="O370" t="s">
        <v>190</v>
      </c>
      <c r="P370" t="s">
        <v>190</v>
      </c>
      <c r="Q370" t="s">
        <v>190</v>
      </c>
      <c r="R370" t="s">
        <v>190</v>
      </c>
      <c r="S370" t="s">
        <v>189</v>
      </c>
      <c r="T370" t="s">
        <v>190</v>
      </c>
      <c r="U370" t="s">
        <v>190</v>
      </c>
      <c r="V370" t="s">
        <v>190</v>
      </c>
      <c r="W370" t="s">
        <v>190</v>
      </c>
      <c r="X370" t="s">
        <v>190</v>
      </c>
      <c r="Y370" t="s">
        <v>190</v>
      </c>
      <c r="Z370" t="s">
        <v>190</v>
      </c>
      <c r="AA370" t="s">
        <v>190</v>
      </c>
      <c r="AB370" t="s">
        <v>190</v>
      </c>
      <c r="AC370" t="s">
        <v>190</v>
      </c>
      <c r="AD370" t="s">
        <v>190</v>
      </c>
      <c r="AE370" t="s">
        <v>188</v>
      </c>
      <c r="AF370" t="s">
        <v>188</v>
      </c>
      <c r="AG370" t="s">
        <v>190</v>
      </c>
      <c r="AH370" t="s">
        <v>190</v>
      </c>
      <c r="AI370" t="s">
        <v>190</v>
      </c>
      <c r="AJ370" t="s">
        <v>190</v>
      </c>
      <c r="AK370" t="s">
        <v>189</v>
      </c>
      <c r="AL370" t="s">
        <v>189</v>
      </c>
      <c r="AM370" t="s">
        <v>189</v>
      </c>
      <c r="AN370" t="s">
        <v>189</v>
      </c>
      <c r="AO370" t="s">
        <v>189</v>
      </c>
      <c r="AP370" t="s">
        <v>189</v>
      </c>
      <c r="AQ370" s="241">
        <v>0</v>
      </c>
      <c r="AR370" s="241">
        <v>0</v>
      </c>
    </row>
    <row r="371" spans="1:44" ht="21.75" x14ac:dyDescent="0.5">
      <c r="A371" s="268">
        <v>120660</v>
      </c>
      <c r="B371" t="s">
        <v>428</v>
      </c>
      <c r="C371" s="241" t="s">
        <v>190</v>
      </c>
      <c r="D371" s="241" t="s">
        <v>190</v>
      </c>
      <c r="E371" s="241" t="s">
        <v>188</v>
      </c>
      <c r="F371" s="241" t="s">
        <v>190</v>
      </c>
      <c r="G371" s="241" t="s">
        <v>188</v>
      </c>
      <c r="H371" s="241" t="s">
        <v>190</v>
      </c>
      <c r="I371" s="241" t="s">
        <v>190</v>
      </c>
      <c r="J371" s="241" t="s">
        <v>190</v>
      </c>
      <c r="K371" s="241" t="s">
        <v>190</v>
      </c>
      <c r="L371" s="241" t="s">
        <v>190</v>
      </c>
      <c r="M371" s="241" t="s">
        <v>188</v>
      </c>
      <c r="N371" s="241" t="s">
        <v>190</v>
      </c>
      <c r="O371" s="241" t="s">
        <v>188</v>
      </c>
      <c r="P371" s="241" t="s">
        <v>188</v>
      </c>
      <c r="Q371" s="241" t="s">
        <v>190</v>
      </c>
      <c r="R371" s="241" t="s">
        <v>188</v>
      </c>
      <c r="S371" s="241" t="s">
        <v>190</v>
      </c>
      <c r="T371" s="241" t="s">
        <v>190</v>
      </c>
      <c r="U371" s="241" t="s">
        <v>188</v>
      </c>
      <c r="V371" s="241" t="s">
        <v>190</v>
      </c>
      <c r="W371" s="241" t="s">
        <v>189</v>
      </c>
      <c r="X371" s="241" t="s">
        <v>189</v>
      </c>
      <c r="Y371" s="241" t="s">
        <v>189</v>
      </c>
      <c r="Z371" s="241" t="s">
        <v>190</v>
      </c>
      <c r="AA371" s="241" t="s">
        <v>189</v>
      </c>
      <c r="AB371" s="241" t="s">
        <v>189</v>
      </c>
      <c r="AC371" s="241" t="s">
        <v>189</v>
      </c>
      <c r="AD371" s="241" t="s">
        <v>189</v>
      </c>
      <c r="AE371" s="241" t="s">
        <v>189</v>
      </c>
      <c r="AF371" s="241" t="s">
        <v>189</v>
      </c>
      <c r="AQ371" s="241">
        <v>0</v>
      </c>
      <c r="AR371" s="241">
        <v>0</v>
      </c>
    </row>
    <row r="372" spans="1:44" x14ac:dyDescent="0.2">
      <c r="A372">
        <v>120668</v>
      </c>
      <c r="B372" t="s">
        <v>428</v>
      </c>
      <c r="C372" t="s">
        <v>188</v>
      </c>
      <c r="D372" t="s">
        <v>190</v>
      </c>
      <c r="E372" t="s">
        <v>188</v>
      </c>
      <c r="F372" t="s">
        <v>190</v>
      </c>
      <c r="G372" t="s">
        <v>190</v>
      </c>
      <c r="H372" t="s">
        <v>190</v>
      </c>
      <c r="I372" t="s">
        <v>190</v>
      </c>
      <c r="J372" t="s">
        <v>190</v>
      </c>
      <c r="K372" t="s">
        <v>190</v>
      </c>
      <c r="L372" t="s">
        <v>190</v>
      </c>
      <c r="M372" t="s">
        <v>190</v>
      </c>
      <c r="N372" t="s">
        <v>190</v>
      </c>
      <c r="O372" t="s">
        <v>190</v>
      </c>
      <c r="P372" t="s">
        <v>190</v>
      </c>
      <c r="Q372" t="s">
        <v>190</v>
      </c>
      <c r="R372" t="s">
        <v>190</v>
      </c>
      <c r="S372" t="s">
        <v>190</v>
      </c>
      <c r="T372" t="s">
        <v>190</v>
      </c>
      <c r="U372" t="s">
        <v>190</v>
      </c>
      <c r="V372" t="s">
        <v>190</v>
      </c>
      <c r="W372" t="s">
        <v>190</v>
      </c>
      <c r="X372" t="s">
        <v>190</v>
      </c>
      <c r="Y372" t="s">
        <v>190</v>
      </c>
      <c r="Z372" t="s">
        <v>190</v>
      </c>
      <c r="AA372" t="s">
        <v>190</v>
      </c>
      <c r="AB372" t="s">
        <v>189</v>
      </c>
      <c r="AC372" t="s">
        <v>189</v>
      </c>
      <c r="AD372" t="s">
        <v>189</v>
      </c>
      <c r="AE372" t="s">
        <v>189</v>
      </c>
      <c r="AF372" t="s">
        <v>189</v>
      </c>
      <c r="AG372"/>
      <c r="AH372"/>
      <c r="AI372"/>
      <c r="AJ372"/>
      <c r="AK372"/>
      <c r="AL372"/>
      <c r="AM372"/>
      <c r="AN372"/>
      <c r="AO372"/>
      <c r="AP372"/>
      <c r="AQ372" s="241">
        <v>0</v>
      </c>
      <c r="AR372" s="241">
        <v>0</v>
      </c>
    </row>
    <row r="373" spans="1:44" ht="18" x14ac:dyDescent="0.2">
      <c r="A373" s="278">
        <v>120684</v>
      </c>
      <c r="B373" t="s">
        <v>428</v>
      </c>
      <c r="C373" t="s">
        <v>652</v>
      </c>
      <c r="D373" t="s">
        <v>652</v>
      </c>
      <c r="E373" t="s">
        <v>652</v>
      </c>
      <c r="F373" t="s">
        <v>652</v>
      </c>
      <c r="G373" t="s">
        <v>652</v>
      </c>
      <c r="H373" t="s">
        <v>652</v>
      </c>
      <c r="I373" t="s">
        <v>652</v>
      </c>
      <c r="J373" t="s">
        <v>652</v>
      </c>
      <c r="K373" t="s">
        <v>652</v>
      </c>
      <c r="L373" t="s">
        <v>652</v>
      </c>
      <c r="M373" t="s">
        <v>652</v>
      </c>
      <c r="N373" t="s">
        <v>652</v>
      </c>
      <c r="O373" t="s">
        <v>652</v>
      </c>
      <c r="P373" t="s">
        <v>652</v>
      </c>
      <c r="Q373" t="s">
        <v>652</v>
      </c>
      <c r="R373" t="s">
        <v>652</v>
      </c>
      <c r="S373" t="s">
        <v>652</v>
      </c>
      <c r="T373" t="s">
        <v>652</v>
      </c>
      <c r="U373" t="s">
        <v>652</v>
      </c>
      <c r="V373" t="s">
        <v>652</v>
      </c>
      <c r="W373" t="s">
        <v>652</v>
      </c>
      <c r="X373" t="s">
        <v>652</v>
      </c>
      <c r="Y373" t="s">
        <v>652</v>
      </c>
      <c r="Z373" t="s">
        <v>652</v>
      </c>
      <c r="AA373" t="s">
        <v>652</v>
      </c>
      <c r="AB373" t="s">
        <v>652</v>
      </c>
      <c r="AC373" t="s">
        <v>652</v>
      </c>
      <c r="AD373" t="s">
        <v>652</v>
      </c>
      <c r="AE373" t="s">
        <v>652</v>
      </c>
      <c r="AF373" t="s">
        <v>652</v>
      </c>
      <c r="AG373"/>
      <c r="AH373"/>
      <c r="AI373"/>
      <c r="AJ373"/>
      <c r="AK373"/>
      <c r="AL373"/>
      <c r="AM373"/>
      <c r="AN373"/>
      <c r="AO373"/>
      <c r="AP373"/>
      <c r="AQ373" s="241">
        <v>0</v>
      </c>
      <c r="AR373" s="241">
        <v>0</v>
      </c>
    </row>
    <row r="374" spans="1:44" x14ac:dyDescent="0.2">
      <c r="A374">
        <v>120689</v>
      </c>
      <c r="B374" t="s">
        <v>428</v>
      </c>
      <c r="C374" t="s">
        <v>652</v>
      </c>
      <c r="D374" t="s">
        <v>652</v>
      </c>
      <c r="E374" t="s">
        <v>652</v>
      </c>
      <c r="F374" t="s">
        <v>652</v>
      </c>
      <c r="G374" t="s">
        <v>652</v>
      </c>
      <c r="H374" t="s">
        <v>652</v>
      </c>
      <c r="I374" t="s">
        <v>652</v>
      </c>
      <c r="J374" t="s">
        <v>652</v>
      </c>
      <c r="K374" t="s">
        <v>652</v>
      </c>
      <c r="L374" t="s">
        <v>652</v>
      </c>
      <c r="M374" t="s">
        <v>652</v>
      </c>
      <c r="N374" t="s">
        <v>652</v>
      </c>
      <c r="O374" t="s">
        <v>652</v>
      </c>
      <c r="P374" t="s">
        <v>652</v>
      </c>
      <c r="Q374" t="s">
        <v>652</v>
      </c>
      <c r="R374" t="s">
        <v>652</v>
      </c>
      <c r="S374" t="s">
        <v>652</v>
      </c>
      <c r="T374" t="s">
        <v>652</v>
      </c>
      <c r="U374" t="s">
        <v>652</v>
      </c>
      <c r="V374" t="s">
        <v>652</v>
      </c>
      <c r="W374" t="s">
        <v>652</v>
      </c>
      <c r="X374" t="s">
        <v>652</v>
      </c>
      <c r="Y374" t="s">
        <v>652</v>
      </c>
      <c r="Z374" t="s">
        <v>652</v>
      </c>
      <c r="AA374" t="s">
        <v>652</v>
      </c>
      <c r="AB374" t="s">
        <v>652</v>
      </c>
      <c r="AC374" t="s">
        <v>652</v>
      </c>
      <c r="AD374" t="s">
        <v>652</v>
      </c>
      <c r="AE374" t="s">
        <v>652</v>
      </c>
      <c r="AF374" t="s">
        <v>652</v>
      </c>
      <c r="AG374"/>
      <c r="AH374"/>
      <c r="AI374"/>
      <c r="AJ374"/>
      <c r="AK374"/>
      <c r="AL374"/>
      <c r="AM374"/>
      <c r="AN374"/>
      <c r="AO374"/>
      <c r="AP374"/>
      <c r="AQ374" s="241" t="s">
        <v>1717</v>
      </c>
      <c r="AR374" s="241">
        <v>0</v>
      </c>
    </row>
    <row r="375" spans="1:44" ht="18" x14ac:dyDescent="0.2">
      <c r="A375" s="278">
        <v>120737</v>
      </c>
      <c r="B375" t="s">
        <v>428</v>
      </c>
      <c r="C375" t="s">
        <v>652</v>
      </c>
      <c r="D375" t="s">
        <v>652</v>
      </c>
      <c r="E375" t="s">
        <v>652</v>
      </c>
      <c r="F375" t="s">
        <v>652</v>
      </c>
      <c r="G375" t="s">
        <v>652</v>
      </c>
      <c r="H375" t="s">
        <v>652</v>
      </c>
      <c r="I375" t="s">
        <v>652</v>
      </c>
      <c r="J375" t="s">
        <v>652</v>
      </c>
      <c r="K375" t="s">
        <v>652</v>
      </c>
      <c r="L375" t="s">
        <v>652</v>
      </c>
      <c r="M375" t="s">
        <v>652</v>
      </c>
      <c r="N375" t="s">
        <v>652</v>
      </c>
      <c r="O375" t="s">
        <v>652</v>
      </c>
      <c r="P375" t="s">
        <v>652</v>
      </c>
      <c r="Q375" t="s">
        <v>652</v>
      </c>
      <c r="R375" t="s">
        <v>652</v>
      </c>
      <c r="S375" t="s">
        <v>652</v>
      </c>
      <c r="T375" t="s">
        <v>652</v>
      </c>
      <c r="U375" t="s">
        <v>652</v>
      </c>
      <c r="V375" t="s">
        <v>652</v>
      </c>
      <c r="W375" t="s">
        <v>652</v>
      </c>
      <c r="X375" t="s">
        <v>652</v>
      </c>
      <c r="Y375" t="s">
        <v>652</v>
      </c>
      <c r="Z375" t="s">
        <v>652</v>
      </c>
      <c r="AA375" t="s">
        <v>652</v>
      </c>
      <c r="AB375" t="s">
        <v>652</v>
      </c>
      <c r="AC375" t="s">
        <v>652</v>
      </c>
      <c r="AD375" t="s">
        <v>652</v>
      </c>
      <c r="AE375" t="s">
        <v>652</v>
      </c>
      <c r="AF375" t="s">
        <v>652</v>
      </c>
      <c r="AG375"/>
      <c r="AH375"/>
      <c r="AI375"/>
      <c r="AJ375"/>
      <c r="AK375"/>
      <c r="AL375"/>
      <c r="AM375"/>
      <c r="AN375"/>
      <c r="AO375"/>
      <c r="AP375"/>
      <c r="AQ375" s="241">
        <v>0</v>
      </c>
      <c r="AR375" s="241">
        <v>0</v>
      </c>
    </row>
    <row r="376" spans="1:44" ht="18" x14ac:dyDescent="0.2">
      <c r="A376" s="278">
        <v>120746</v>
      </c>
      <c r="B376" t="s">
        <v>428</v>
      </c>
      <c r="C376" t="s">
        <v>652</v>
      </c>
      <c r="D376" t="s">
        <v>652</v>
      </c>
      <c r="E376" t="s">
        <v>652</v>
      </c>
      <c r="F376" t="s">
        <v>652</v>
      </c>
      <c r="G376" t="s">
        <v>652</v>
      </c>
      <c r="H376" t="s">
        <v>652</v>
      </c>
      <c r="I376" t="s">
        <v>652</v>
      </c>
      <c r="J376" t="s">
        <v>652</v>
      </c>
      <c r="K376" t="s">
        <v>652</v>
      </c>
      <c r="L376" t="s">
        <v>652</v>
      </c>
      <c r="M376" t="s">
        <v>652</v>
      </c>
      <c r="N376" t="s">
        <v>652</v>
      </c>
      <c r="O376" t="s">
        <v>652</v>
      </c>
      <c r="P376" t="s">
        <v>652</v>
      </c>
      <c r="Q376" t="s">
        <v>652</v>
      </c>
      <c r="R376" t="s">
        <v>652</v>
      </c>
      <c r="S376" t="s">
        <v>652</v>
      </c>
      <c r="T376" t="s">
        <v>652</v>
      </c>
      <c r="U376" t="s">
        <v>652</v>
      </c>
      <c r="V376" t="s">
        <v>652</v>
      </c>
      <c r="W376" t="s">
        <v>652</v>
      </c>
      <c r="X376" t="s">
        <v>652</v>
      </c>
      <c r="Y376" t="s">
        <v>652</v>
      </c>
      <c r="Z376" t="s">
        <v>652</v>
      </c>
      <c r="AA376" t="s">
        <v>652</v>
      </c>
      <c r="AB376" t="s">
        <v>652</v>
      </c>
      <c r="AC376" t="s">
        <v>652</v>
      </c>
      <c r="AD376" t="s">
        <v>652</v>
      </c>
      <c r="AE376" t="s">
        <v>652</v>
      </c>
      <c r="AF376" t="s">
        <v>652</v>
      </c>
      <c r="AG376"/>
      <c r="AH376"/>
      <c r="AI376"/>
      <c r="AJ376"/>
      <c r="AK376"/>
      <c r="AL376"/>
      <c r="AM376"/>
      <c r="AN376"/>
      <c r="AO376"/>
      <c r="AP376"/>
      <c r="AQ376" s="241">
        <v>0</v>
      </c>
      <c r="AR376" s="241">
        <v>0</v>
      </c>
    </row>
    <row r="377" spans="1:44" ht="15" x14ac:dyDescent="0.25">
      <c r="A377" s="267">
        <v>120752</v>
      </c>
      <c r="B377" t="s">
        <v>428</v>
      </c>
      <c r="C377" s="247" t="s">
        <v>652</v>
      </c>
      <c r="D377" s="247" t="s">
        <v>652</v>
      </c>
      <c r="E377" s="247" t="s">
        <v>652</v>
      </c>
      <c r="F377" s="247" t="s">
        <v>652</v>
      </c>
      <c r="G377" s="247" t="s">
        <v>652</v>
      </c>
      <c r="H377" s="247" t="s">
        <v>652</v>
      </c>
      <c r="I377" s="247" t="s">
        <v>652</v>
      </c>
      <c r="J377" s="247" t="s">
        <v>652</v>
      </c>
      <c r="K377" s="247" t="s">
        <v>652</v>
      </c>
      <c r="L377" s="247" t="s">
        <v>652</v>
      </c>
      <c r="M377" s="247" t="s">
        <v>652</v>
      </c>
      <c r="N377" s="247" t="s">
        <v>652</v>
      </c>
      <c r="O377" s="247" t="s">
        <v>652</v>
      </c>
      <c r="P377" s="247" t="s">
        <v>652</v>
      </c>
      <c r="Q377" s="247" t="s">
        <v>652</v>
      </c>
      <c r="R377" s="247" t="s">
        <v>652</v>
      </c>
      <c r="S377" s="247" t="s">
        <v>652</v>
      </c>
      <c r="T377" s="247" t="s">
        <v>652</v>
      </c>
      <c r="U377" s="247" t="s">
        <v>652</v>
      </c>
      <c r="V377" s="247" t="s">
        <v>652</v>
      </c>
      <c r="W377" s="247" t="s">
        <v>652</v>
      </c>
      <c r="X377" s="247" t="s">
        <v>652</v>
      </c>
      <c r="Y377" s="247" t="s">
        <v>652</v>
      </c>
      <c r="Z377" s="247" t="s">
        <v>652</v>
      </c>
      <c r="AA377" s="247" t="s">
        <v>652</v>
      </c>
      <c r="AB377" s="247" t="s">
        <v>652</v>
      </c>
      <c r="AC377" s="247" t="s">
        <v>652</v>
      </c>
      <c r="AD377" s="247" t="s">
        <v>652</v>
      </c>
      <c r="AE377" s="247" t="s">
        <v>652</v>
      </c>
      <c r="AF377" s="247" t="s">
        <v>652</v>
      </c>
      <c r="AG377" s="247"/>
      <c r="AH377" s="247"/>
      <c r="AI377" s="247"/>
      <c r="AJ377" s="247"/>
      <c r="AK377" s="247"/>
      <c r="AL377" s="247"/>
      <c r="AM377" s="247"/>
      <c r="AN377" s="247"/>
      <c r="AO377" s="247"/>
      <c r="AP377" s="247"/>
      <c r="AQ377" s="241" t="s">
        <v>1799</v>
      </c>
      <c r="AR377" s="241">
        <v>0</v>
      </c>
    </row>
    <row r="378" spans="1:44" ht="15" x14ac:dyDescent="0.25">
      <c r="A378" s="267">
        <v>120764</v>
      </c>
      <c r="B378" t="s">
        <v>428</v>
      </c>
      <c r="C378" s="247" t="s">
        <v>652</v>
      </c>
      <c r="D378" s="247" t="s">
        <v>652</v>
      </c>
      <c r="E378" s="247" t="s">
        <v>652</v>
      </c>
      <c r="F378" s="247" t="s">
        <v>652</v>
      </c>
      <c r="G378" s="247" t="s">
        <v>652</v>
      </c>
      <c r="H378" s="247" t="s">
        <v>652</v>
      </c>
      <c r="I378" s="247" t="s">
        <v>652</v>
      </c>
      <c r="J378" s="247" t="s">
        <v>652</v>
      </c>
      <c r="K378" s="247" t="s">
        <v>652</v>
      </c>
      <c r="L378" s="247" t="s">
        <v>652</v>
      </c>
      <c r="M378" s="247" t="s">
        <v>652</v>
      </c>
      <c r="N378" s="247" t="s">
        <v>652</v>
      </c>
      <c r="O378" s="247" t="s">
        <v>652</v>
      </c>
      <c r="P378" s="247" t="s">
        <v>652</v>
      </c>
      <c r="Q378" s="247" t="s">
        <v>652</v>
      </c>
      <c r="R378" s="247" t="s">
        <v>652</v>
      </c>
      <c r="S378" s="247" t="s">
        <v>652</v>
      </c>
      <c r="T378" s="247" t="s">
        <v>652</v>
      </c>
      <c r="U378" s="247" t="s">
        <v>652</v>
      </c>
      <c r="V378" s="247" t="s">
        <v>652</v>
      </c>
      <c r="W378" s="247" t="s">
        <v>652</v>
      </c>
      <c r="X378" s="247" t="s">
        <v>652</v>
      </c>
      <c r="Y378" s="247" t="s">
        <v>652</v>
      </c>
      <c r="Z378" s="247" t="s">
        <v>652</v>
      </c>
      <c r="AA378" s="247" t="s">
        <v>652</v>
      </c>
      <c r="AB378" s="247" t="s">
        <v>652</v>
      </c>
      <c r="AC378" s="247" t="s">
        <v>652</v>
      </c>
      <c r="AD378" s="247" t="s">
        <v>652</v>
      </c>
      <c r="AE378" s="247" t="s">
        <v>652</v>
      </c>
      <c r="AF378" s="247" t="s">
        <v>652</v>
      </c>
      <c r="AG378" s="247"/>
      <c r="AH378" s="247"/>
      <c r="AI378" s="247"/>
      <c r="AJ378" s="247"/>
      <c r="AK378" s="247"/>
      <c r="AL378" s="247"/>
      <c r="AM378" s="247"/>
      <c r="AN378" s="247"/>
      <c r="AO378" s="247"/>
      <c r="AP378" s="247"/>
      <c r="AQ378" s="241" t="s">
        <v>1799</v>
      </c>
      <c r="AR378" s="241">
        <v>0</v>
      </c>
    </row>
    <row r="379" spans="1:44" ht="18" x14ac:dyDescent="0.2">
      <c r="A379" s="278">
        <v>120777</v>
      </c>
      <c r="B379" t="s">
        <v>428</v>
      </c>
      <c r="C379" t="s">
        <v>652</v>
      </c>
      <c r="D379" t="s">
        <v>652</v>
      </c>
      <c r="E379" t="s">
        <v>652</v>
      </c>
      <c r="F379" t="s">
        <v>652</v>
      </c>
      <c r="G379" t="s">
        <v>652</v>
      </c>
      <c r="H379" t="s">
        <v>652</v>
      </c>
      <c r="I379" t="s">
        <v>652</v>
      </c>
      <c r="J379" t="s">
        <v>652</v>
      </c>
      <c r="K379" t="s">
        <v>652</v>
      </c>
      <c r="L379" t="s">
        <v>652</v>
      </c>
      <c r="M379" t="s">
        <v>652</v>
      </c>
      <c r="N379" t="s">
        <v>652</v>
      </c>
      <c r="O379" t="s">
        <v>652</v>
      </c>
      <c r="P379" t="s">
        <v>652</v>
      </c>
      <c r="Q379" t="s">
        <v>652</v>
      </c>
      <c r="R379" t="s">
        <v>652</v>
      </c>
      <c r="S379" t="s">
        <v>652</v>
      </c>
      <c r="T379" t="s">
        <v>652</v>
      </c>
      <c r="U379" t="s">
        <v>652</v>
      </c>
      <c r="V379" t="s">
        <v>652</v>
      </c>
      <c r="W379" t="s">
        <v>652</v>
      </c>
      <c r="X379" t="s">
        <v>652</v>
      </c>
      <c r="Y379" t="s">
        <v>652</v>
      </c>
      <c r="Z379" t="s">
        <v>652</v>
      </c>
      <c r="AA379" t="s">
        <v>652</v>
      </c>
      <c r="AB379" t="s">
        <v>652</v>
      </c>
      <c r="AC379" t="s">
        <v>652</v>
      </c>
      <c r="AD379" t="s">
        <v>652</v>
      </c>
      <c r="AE379" t="s">
        <v>652</v>
      </c>
      <c r="AF379" t="s">
        <v>652</v>
      </c>
      <c r="AG379"/>
      <c r="AH379"/>
      <c r="AI379"/>
      <c r="AJ379"/>
      <c r="AK379"/>
      <c r="AL379"/>
      <c r="AM379"/>
      <c r="AN379"/>
      <c r="AO379"/>
      <c r="AP379"/>
      <c r="AQ379" s="241">
        <v>0</v>
      </c>
      <c r="AR379" s="241">
        <v>0</v>
      </c>
    </row>
    <row r="380" spans="1:44" ht="18" x14ac:dyDescent="0.2">
      <c r="A380" s="278">
        <v>120788</v>
      </c>
      <c r="B380" t="s">
        <v>428</v>
      </c>
      <c r="C380" t="s">
        <v>652</v>
      </c>
      <c r="D380" t="s">
        <v>652</v>
      </c>
      <c r="E380" t="s">
        <v>652</v>
      </c>
      <c r="F380" t="s">
        <v>652</v>
      </c>
      <c r="G380" t="s">
        <v>652</v>
      </c>
      <c r="H380" t="s">
        <v>652</v>
      </c>
      <c r="I380" t="s">
        <v>652</v>
      </c>
      <c r="J380" t="s">
        <v>652</v>
      </c>
      <c r="K380" t="s">
        <v>652</v>
      </c>
      <c r="L380" t="s">
        <v>652</v>
      </c>
      <c r="M380" t="s">
        <v>652</v>
      </c>
      <c r="N380" t="s">
        <v>652</v>
      </c>
      <c r="O380" t="s">
        <v>652</v>
      </c>
      <c r="P380" t="s">
        <v>652</v>
      </c>
      <c r="Q380" t="s">
        <v>652</v>
      </c>
      <c r="R380" t="s">
        <v>652</v>
      </c>
      <c r="S380" t="s">
        <v>652</v>
      </c>
      <c r="T380" t="s">
        <v>652</v>
      </c>
      <c r="U380" t="s">
        <v>652</v>
      </c>
      <c r="V380" t="s">
        <v>652</v>
      </c>
      <c r="W380" t="s">
        <v>652</v>
      </c>
      <c r="X380" t="s">
        <v>652</v>
      </c>
      <c r="Y380" t="s">
        <v>652</v>
      </c>
      <c r="Z380" t="s">
        <v>652</v>
      </c>
      <c r="AA380" t="s">
        <v>652</v>
      </c>
      <c r="AB380" t="s">
        <v>652</v>
      </c>
      <c r="AC380" t="s">
        <v>652</v>
      </c>
      <c r="AD380" t="s">
        <v>652</v>
      </c>
      <c r="AE380" t="s">
        <v>652</v>
      </c>
      <c r="AF380" t="s">
        <v>652</v>
      </c>
      <c r="AG380"/>
      <c r="AH380"/>
      <c r="AI380"/>
      <c r="AJ380"/>
      <c r="AK380"/>
      <c r="AL380"/>
      <c r="AM380"/>
      <c r="AN380"/>
      <c r="AO380"/>
      <c r="AP380"/>
      <c r="AQ380" s="241">
        <v>0</v>
      </c>
      <c r="AR380" s="241">
        <v>0</v>
      </c>
    </row>
    <row r="381" spans="1:44" ht="15" x14ac:dyDescent="0.25">
      <c r="A381" s="267">
        <v>120791</v>
      </c>
      <c r="B381" t="s">
        <v>428</v>
      </c>
      <c r="C381" s="247" t="s">
        <v>652</v>
      </c>
      <c r="D381" s="247" t="s">
        <v>652</v>
      </c>
      <c r="E381" s="247" t="s">
        <v>652</v>
      </c>
      <c r="F381" s="247" t="s">
        <v>652</v>
      </c>
      <c r="G381" s="247" t="s">
        <v>652</v>
      </c>
      <c r="H381" s="247" t="s">
        <v>652</v>
      </c>
      <c r="I381" s="247" t="s">
        <v>652</v>
      </c>
      <c r="J381" s="247" t="s">
        <v>652</v>
      </c>
      <c r="K381" s="247" t="s">
        <v>652</v>
      </c>
      <c r="L381" s="247" t="s">
        <v>652</v>
      </c>
      <c r="M381" s="247" t="s">
        <v>652</v>
      </c>
      <c r="N381" s="247" t="s">
        <v>652</v>
      </c>
      <c r="O381" s="247" t="s">
        <v>652</v>
      </c>
      <c r="P381" s="247" t="s">
        <v>652</v>
      </c>
      <c r="Q381" s="247" t="s">
        <v>652</v>
      </c>
      <c r="R381" s="247" t="s">
        <v>652</v>
      </c>
      <c r="S381" s="247" t="s">
        <v>652</v>
      </c>
      <c r="T381" s="247" t="s">
        <v>652</v>
      </c>
      <c r="U381" s="247" t="s">
        <v>652</v>
      </c>
      <c r="V381" s="247" t="s">
        <v>652</v>
      </c>
      <c r="W381" s="247" t="s">
        <v>652</v>
      </c>
      <c r="X381" s="247" t="s">
        <v>652</v>
      </c>
      <c r="Y381" s="247" t="s">
        <v>652</v>
      </c>
      <c r="Z381" s="247" t="s">
        <v>652</v>
      </c>
      <c r="AA381" s="247" t="s">
        <v>652</v>
      </c>
      <c r="AB381" s="247" t="s">
        <v>652</v>
      </c>
      <c r="AC381" s="247" t="s">
        <v>652</v>
      </c>
      <c r="AD381" s="247" t="s">
        <v>652</v>
      </c>
      <c r="AE381" s="247" t="s">
        <v>652</v>
      </c>
      <c r="AF381" s="247" t="s">
        <v>652</v>
      </c>
      <c r="AG381" s="247"/>
      <c r="AH381" s="247"/>
      <c r="AI381" s="247"/>
      <c r="AJ381" s="247"/>
      <c r="AK381" s="247"/>
      <c r="AL381" s="247"/>
      <c r="AM381" s="247"/>
      <c r="AN381" s="247"/>
      <c r="AO381" s="247"/>
      <c r="AP381" s="247"/>
      <c r="AQ381" s="241" t="s">
        <v>1799</v>
      </c>
      <c r="AR381" s="241">
        <v>0</v>
      </c>
    </row>
    <row r="382" spans="1:44" ht="15" x14ac:dyDescent="0.25">
      <c r="A382" s="265">
        <v>120829</v>
      </c>
      <c r="B382" t="s">
        <v>428</v>
      </c>
      <c r="C382" s="247" t="s">
        <v>652</v>
      </c>
      <c r="D382" s="247" t="s">
        <v>652</v>
      </c>
      <c r="E382" s="247" t="s">
        <v>652</v>
      </c>
      <c r="F382" s="247" t="s">
        <v>652</v>
      </c>
      <c r="G382" s="247" t="s">
        <v>652</v>
      </c>
      <c r="H382" s="247" t="s">
        <v>652</v>
      </c>
      <c r="I382" s="247" t="s">
        <v>652</v>
      </c>
      <c r="J382" s="247" t="s">
        <v>652</v>
      </c>
      <c r="K382" s="247" t="s">
        <v>652</v>
      </c>
      <c r="L382" s="247" t="s">
        <v>652</v>
      </c>
      <c r="M382" s="247" t="s">
        <v>652</v>
      </c>
      <c r="N382" s="247" t="s">
        <v>652</v>
      </c>
      <c r="O382" s="247" t="s">
        <v>652</v>
      </c>
      <c r="P382" s="247" t="s">
        <v>652</v>
      </c>
      <c r="Q382" s="247" t="s">
        <v>652</v>
      </c>
      <c r="R382" s="247" t="s">
        <v>652</v>
      </c>
      <c r="S382" s="247" t="s">
        <v>652</v>
      </c>
      <c r="T382" s="247" t="s">
        <v>652</v>
      </c>
      <c r="U382" s="247" t="s">
        <v>652</v>
      </c>
      <c r="V382" s="247" t="s">
        <v>652</v>
      </c>
      <c r="W382" s="247" t="s">
        <v>652</v>
      </c>
      <c r="X382" s="247" t="s">
        <v>652</v>
      </c>
      <c r="Y382" s="247" t="s">
        <v>652</v>
      </c>
      <c r="Z382" s="247" t="s">
        <v>652</v>
      </c>
      <c r="AA382" s="247" t="s">
        <v>652</v>
      </c>
      <c r="AB382" s="247" t="s">
        <v>652</v>
      </c>
      <c r="AC382" s="247" t="s">
        <v>652</v>
      </c>
      <c r="AD382" s="247" t="s">
        <v>652</v>
      </c>
      <c r="AE382" s="247" t="s">
        <v>652</v>
      </c>
      <c r="AF382" s="247" t="s">
        <v>652</v>
      </c>
      <c r="AN382" s="251"/>
      <c r="AP382" s="250"/>
      <c r="AQ382" s="241" t="s">
        <v>1715</v>
      </c>
      <c r="AR382" s="241">
        <v>0</v>
      </c>
    </row>
    <row r="383" spans="1:44" ht="15" x14ac:dyDescent="0.25">
      <c r="A383" s="267">
        <v>120836</v>
      </c>
      <c r="B383" t="s">
        <v>428</v>
      </c>
      <c r="C383" s="247" t="s">
        <v>652</v>
      </c>
      <c r="D383" s="247" t="s">
        <v>652</v>
      </c>
      <c r="E383" s="247" t="s">
        <v>652</v>
      </c>
      <c r="F383" s="247" t="s">
        <v>652</v>
      </c>
      <c r="G383" s="247" t="s">
        <v>652</v>
      </c>
      <c r="H383" s="247" t="s">
        <v>652</v>
      </c>
      <c r="I383" s="247" t="s">
        <v>652</v>
      </c>
      <c r="J383" s="247" t="s">
        <v>652</v>
      </c>
      <c r="K383" s="247" t="s">
        <v>652</v>
      </c>
      <c r="L383" s="247" t="s">
        <v>652</v>
      </c>
      <c r="M383" s="247" t="s">
        <v>652</v>
      </c>
      <c r="N383" s="247" t="s">
        <v>652</v>
      </c>
      <c r="O383" s="247" t="s">
        <v>652</v>
      </c>
      <c r="P383" s="247" t="s">
        <v>652</v>
      </c>
      <c r="Q383" s="247" t="s">
        <v>652</v>
      </c>
      <c r="R383" s="247" t="s">
        <v>652</v>
      </c>
      <c r="S383" s="247" t="s">
        <v>652</v>
      </c>
      <c r="T383" s="247" t="s">
        <v>652</v>
      </c>
      <c r="U383" s="247" t="s">
        <v>652</v>
      </c>
      <c r="V383" s="247" t="s">
        <v>652</v>
      </c>
      <c r="W383" s="247" t="s">
        <v>652</v>
      </c>
      <c r="X383" s="247" t="s">
        <v>652</v>
      </c>
      <c r="Y383" s="247" t="s">
        <v>652</v>
      </c>
      <c r="Z383" s="247" t="s">
        <v>652</v>
      </c>
      <c r="AA383" s="247" t="s">
        <v>652</v>
      </c>
      <c r="AB383" s="247" t="s">
        <v>652</v>
      </c>
      <c r="AC383" s="247" t="s">
        <v>652</v>
      </c>
      <c r="AD383" s="247" t="s">
        <v>652</v>
      </c>
      <c r="AE383" s="247" t="s">
        <v>652</v>
      </c>
      <c r="AF383" s="247" t="s">
        <v>652</v>
      </c>
      <c r="AG383" s="247"/>
      <c r="AH383" s="247"/>
      <c r="AI383" s="247"/>
      <c r="AJ383" s="247"/>
      <c r="AK383" s="247"/>
      <c r="AL383" s="247"/>
      <c r="AM383" s="247"/>
      <c r="AN383" s="247"/>
      <c r="AO383" s="247"/>
      <c r="AP383" s="247"/>
      <c r="AQ383" s="241" t="s">
        <v>1799</v>
      </c>
      <c r="AR383" s="241">
        <v>0</v>
      </c>
    </row>
    <row r="384" spans="1:44" x14ac:dyDescent="0.2">
      <c r="A384" s="241">
        <v>120845</v>
      </c>
      <c r="B384" t="s">
        <v>428</v>
      </c>
      <c r="C384" s="241" t="s">
        <v>652</v>
      </c>
      <c r="D384" s="241" t="s">
        <v>652</v>
      </c>
      <c r="E384" s="241" t="s">
        <v>652</v>
      </c>
      <c r="F384" s="241" t="s">
        <v>652</v>
      </c>
      <c r="G384" s="241" t="s">
        <v>652</v>
      </c>
      <c r="H384" s="241" t="s">
        <v>652</v>
      </c>
      <c r="I384" s="241" t="s">
        <v>652</v>
      </c>
      <c r="J384" s="241" t="s">
        <v>652</v>
      </c>
      <c r="K384" s="241" t="s">
        <v>652</v>
      </c>
      <c r="L384" s="241" t="s">
        <v>652</v>
      </c>
      <c r="M384" s="241" t="s">
        <v>652</v>
      </c>
      <c r="N384" s="241" t="s">
        <v>652</v>
      </c>
      <c r="O384" s="241" t="s">
        <v>652</v>
      </c>
      <c r="P384" s="241" t="s">
        <v>652</v>
      </c>
      <c r="Q384" s="241" t="s">
        <v>652</v>
      </c>
      <c r="R384" s="241" t="s">
        <v>652</v>
      </c>
      <c r="S384" s="241" t="s">
        <v>652</v>
      </c>
      <c r="T384" s="241" t="s">
        <v>652</v>
      </c>
      <c r="U384" s="241" t="s">
        <v>652</v>
      </c>
      <c r="V384" s="241" t="s">
        <v>652</v>
      </c>
      <c r="W384" s="241" t="s">
        <v>652</v>
      </c>
      <c r="X384" s="241" t="s">
        <v>652</v>
      </c>
      <c r="Y384" s="241" t="s">
        <v>652</v>
      </c>
      <c r="Z384" s="241" t="s">
        <v>652</v>
      </c>
      <c r="AA384" s="241" t="s">
        <v>652</v>
      </c>
      <c r="AB384" s="241" t="s">
        <v>652</v>
      </c>
      <c r="AC384" s="241" t="s">
        <v>652</v>
      </c>
      <c r="AD384" s="241" t="s">
        <v>652</v>
      </c>
      <c r="AE384" s="241" t="s">
        <v>652</v>
      </c>
      <c r="AF384" s="241" t="s">
        <v>652</v>
      </c>
      <c r="AQ384" s="241" t="s">
        <v>1716</v>
      </c>
      <c r="AR384" s="241">
        <v>0</v>
      </c>
    </row>
    <row r="385" spans="1:44" x14ac:dyDescent="0.2">
      <c r="A385">
        <v>120864</v>
      </c>
      <c r="B385" t="s">
        <v>428</v>
      </c>
      <c r="C385" t="s">
        <v>188</v>
      </c>
      <c r="D385" t="s">
        <v>188</v>
      </c>
      <c r="E385" t="s">
        <v>188</v>
      </c>
      <c r="F385" t="s">
        <v>188</v>
      </c>
      <c r="G385" t="s">
        <v>188</v>
      </c>
      <c r="H385" t="s">
        <v>190</v>
      </c>
      <c r="I385" t="s">
        <v>190</v>
      </c>
      <c r="J385" t="s">
        <v>188</v>
      </c>
      <c r="K385" t="s">
        <v>190</v>
      </c>
      <c r="L385" t="s">
        <v>190</v>
      </c>
      <c r="M385" t="s">
        <v>190</v>
      </c>
      <c r="N385" t="s">
        <v>188</v>
      </c>
      <c r="O385" t="s">
        <v>188</v>
      </c>
      <c r="P385" t="s">
        <v>190</v>
      </c>
      <c r="Q385" t="s">
        <v>190</v>
      </c>
      <c r="R385" t="s">
        <v>190</v>
      </c>
      <c r="S385" t="s">
        <v>190</v>
      </c>
      <c r="T385" t="s">
        <v>190</v>
      </c>
      <c r="U385" t="s">
        <v>190</v>
      </c>
      <c r="V385" t="s">
        <v>190</v>
      </c>
      <c r="W385" t="s">
        <v>190</v>
      </c>
      <c r="X385" t="s">
        <v>189</v>
      </c>
      <c r="Y385" t="s">
        <v>188</v>
      </c>
      <c r="Z385" t="s">
        <v>189</v>
      </c>
      <c r="AA385" t="s">
        <v>190</v>
      </c>
      <c r="AB385" t="s">
        <v>189</v>
      </c>
      <c r="AC385" t="s">
        <v>190</v>
      </c>
      <c r="AD385" t="s">
        <v>189</v>
      </c>
      <c r="AE385" t="s">
        <v>188</v>
      </c>
      <c r="AF385" t="s">
        <v>188</v>
      </c>
      <c r="AG385"/>
      <c r="AH385"/>
      <c r="AI385"/>
      <c r="AJ385"/>
      <c r="AK385"/>
      <c r="AL385"/>
      <c r="AM385"/>
      <c r="AN385"/>
      <c r="AO385"/>
      <c r="AP385"/>
      <c r="AQ385" s="241">
        <v>0</v>
      </c>
      <c r="AR385" s="241">
        <v>0</v>
      </c>
    </row>
    <row r="386" spans="1:44" x14ac:dyDescent="0.2">
      <c r="A386">
        <v>120870</v>
      </c>
      <c r="B386" t="s">
        <v>428</v>
      </c>
      <c r="C386" t="s">
        <v>190</v>
      </c>
      <c r="D386" t="s">
        <v>190</v>
      </c>
      <c r="E386" t="s">
        <v>190</v>
      </c>
      <c r="F386" t="s">
        <v>188</v>
      </c>
      <c r="G386" t="s">
        <v>188</v>
      </c>
      <c r="H386" t="s">
        <v>190</v>
      </c>
      <c r="I386" t="s">
        <v>190</v>
      </c>
      <c r="J386" t="s">
        <v>190</v>
      </c>
      <c r="K386" t="s">
        <v>190</v>
      </c>
      <c r="L386" t="s">
        <v>188</v>
      </c>
      <c r="M386" t="s">
        <v>190</v>
      </c>
      <c r="N386" t="s">
        <v>190</v>
      </c>
      <c r="O386" t="s">
        <v>190</v>
      </c>
      <c r="P386" t="s">
        <v>188</v>
      </c>
      <c r="Q386" t="s">
        <v>188</v>
      </c>
      <c r="R386" t="s">
        <v>188</v>
      </c>
      <c r="S386" t="s">
        <v>190</v>
      </c>
      <c r="T386" t="s">
        <v>188</v>
      </c>
      <c r="U386" t="s">
        <v>188</v>
      </c>
      <c r="V386" t="s">
        <v>190</v>
      </c>
      <c r="W386" t="s">
        <v>188</v>
      </c>
      <c r="X386" t="s">
        <v>190</v>
      </c>
      <c r="Y386" t="s">
        <v>188</v>
      </c>
      <c r="Z386" t="s">
        <v>190</v>
      </c>
      <c r="AA386" t="s">
        <v>190</v>
      </c>
      <c r="AB386" t="s">
        <v>188</v>
      </c>
      <c r="AC386" t="s">
        <v>190</v>
      </c>
      <c r="AD386" t="s">
        <v>189</v>
      </c>
      <c r="AE386" t="s">
        <v>189</v>
      </c>
      <c r="AF386" t="s">
        <v>189</v>
      </c>
      <c r="AG386"/>
      <c r="AH386"/>
      <c r="AI386"/>
      <c r="AJ386"/>
      <c r="AK386"/>
      <c r="AL386"/>
      <c r="AM386"/>
      <c r="AN386"/>
      <c r="AO386"/>
      <c r="AP386"/>
      <c r="AQ386" s="241">
        <v>0</v>
      </c>
      <c r="AR386" s="241">
        <v>0</v>
      </c>
    </row>
    <row r="387" spans="1:44" x14ac:dyDescent="0.2">
      <c r="A387">
        <v>120927</v>
      </c>
      <c r="B387" t="s">
        <v>428</v>
      </c>
      <c r="C387" t="s">
        <v>652</v>
      </c>
      <c r="D387" t="s">
        <v>652</v>
      </c>
      <c r="E387" t="s">
        <v>652</v>
      </c>
      <c r="F387" t="s">
        <v>652</v>
      </c>
      <c r="G387" t="s">
        <v>652</v>
      </c>
      <c r="H387" t="s">
        <v>652</v>
      </c>
      <c r="I387" t="s">
        <v>652</v>
      </c>
      <c r="J387" t="s">
        <v>652</v>
      </c>
      <c r="K387" t="s">
        <v>652</v>
      </c>
      <c r="L387" t="s">
        <v>652</v>
      </c>
      <c r="M387" t="s">
        <v>652</v>
      </c>
      <c r="N387" t="s">
        <v>652</v>
      </c>
      <c r="O387" t="s">
        <v>652</v>
      </c>
      <c r="P387" t="s">
        <v>652</v>
      </c>
      <c r="Q387" t="s">
        <v>652</v>
      </c>
      <c r="R387" t="s">
        <v>652</v>
      </c>
      <c r="S387" t="s">
        <v>652</v>
      </c>
      <c r="T387" t="s">
        <v>652</v>
      </c>
      <c r="U387" t="s">
        <v>652</v>
      </c>
      <c r="V387" t="s">
        <v>652</v>
      </c>
      <c r="W387" t="s">
        <v>652</v>
      </c>
      <c r="X387" t="s">
        <v>652</v>
      </c>
      <c r="Y387" t="s">
        <v>652</v>
      </c>
      <c r="Z387" t="s">
        <v>652</v>
      </c>
      <c r="AA387" t="s">
        <v>652</v>
      </c>
      <c r="AB387" t="s">
        <v>652</v>
      </c>
      <c r="AC387" t="s">
        <v>652</v>
      </c>
      <c r="AD387" t="s">
        <v>652</v>
      </c>
      <c r="AE387" t="s">
        <v>652</v>
      </c>
      <c r="AF387" t="s">
        <v>652</v>
      </c>
      <c r="AG387"/>
      <c r="AH387"/>
      <c r="AI387"/>
      <c r="AJ387"/>
      <c r="AK387"/>
      <c r="AL387"/>
      <c r="AM387"/>
      <c r="AN387"/>
      <c r="AO387"/>
      <c r="AP387"/>
      <c r="AQ387" s="241" t="s">
        <v>1715</v>
      </c>
      <c r="AR387" s="241">
        <v>0</v>
      </c>
    </row>
    <row r="388" spans="1:44" ht="15" x14ac:dyDescent="0.25">
      <c r="A388" s="267">
        <v>120946</v>
      </c>
      <c r="B388" t="s">
        <v>428</v>
      </c>
      <c r="C388" s="247" t="s">
        <v>190</v>
      </c>
      <c r="D388" s="247" t="s">
        <v>190</v>
      </c>
      <c r="E388" s="247" t="s">
        <v>188</v>
      </c>
      <c r="F388" s="247" t="s">
        <v>190</v>
      </c>
      <c r="G388" s="247" t="s">
        <v>190</v>
      </c>
      <c r="H388" s="247" t="s">
        <v>190</v>
      </c>
      <c r="I388" s="247" t="s">
        <v>189</v>
      </c>
      <c r="J388" s="247" t="s">
        <v>190</v>
      </c>
      <c r="K388" s="247" t="s">
        <v>190</v>
      </c>
      <c r="L388" s="247" t="s">
        <v>190</v>
      </c>
      <c r="M388" s="247" t="s">
        <v>188</v>
      </c>
      <c r="N388" s="247" t="s">
        <v>190</v>
      </c>
      <c r="O388" s="247" t="s">
        <v>188</v>
      </c>
      <c r="P388" s="247" t="s">
        <v>190</v>
      </c>
      <c r="Q388" s="247" t="s">
        <v>190</v>
      </c>
      <c r="R388" s="247" t="s">
        <v>188</v>
      </c>
      <c r="S388" s="247" t="s">
        <v>188</v>
      </c>
      <c r="T388" s="247" t="s">
        <v>188</v>
      </c>
      <c r="U388" s="247" t="s">
        <v>188</v>
      </c>
      <c r="V388" s="247" t="s">
        <v>188</v>
      </c>
      <c r="W388" s="247" t="s">
        <v>189</v>
      </c>
      <c r="X388" s="247" t="s">
        <v>189</v>
      </c>
      <c r="Y388" s="247" t="s">
        <v>190</v>
      </c>
      <c r="Z388" s="247" t="s">
        <v>190</v>
      </c>
      <c r="AA388" s="247" t="s">
        <v>189</v>
      </c>
      <c r="AB388" s="247" t="s">
        <v>189</v>
      </c>
      <c r="AC388" s="247" t="s">
        <v>189</v>
      </c>
      <c r="AD388" s="247" t="s">
        <v>189</v>
      </c>
      <c r="AE388" s="247" t="s">
        <v>189</v>
      </c>
      <c r="AF388" s="247" t="s">
        <v>189</v>
      </c>
      <c r="AG388" s="247"/>
      <c r="AH388" s="247"/>
      <c r="AI388" s="247"/>
      <c r="AJ388" s="247"/>
      <c r="AK388" s="247"/>
      <c r="AL388" s="247"/>
      <c r="AM388" s="247"/>
      <c r="AN388" s="247"/>
      <c r="AO388" s="247"/>
      <c r="AP388" s="247"/>
      <c r="AQ388" s="241">
        <v>0</v>
      </c>
      <c r="AR388" s="241">
        <v>0</v>
      </c>
    </row>
    <row r="389" spans="1:44" ht="18" x14ac:dyDescent="0.2">
      <c r="A389" s="278">
        <v>120956</v>
      </c>
      <c r="B389" t="s">
        <v>428</v>
      </c>
      <c r="C389" t="s">
        <v>652</v>
      </c>
      <c r="D389" t="s">
        <v>652</v>
      </c>
      <c r="E389" t="s">
        <v>652</v>
      </c>
      <c r="F389" t="s">
        <v>652</v>
      </c>
      <c r="G389" t="s">
        <v>652</v>
      </c>
      <c r="H389" t="s">
        <v>652</v>
      </c>
      <c r="I389" t="s">
        <v>652</v>
      </c>
      <c r="J389" t="s">
        <v>652</v>
      </c>
      <c r="K389" t="s">
        <v>652</v>
      </c>
      <c r="L389" t="s">
        <v>652</v>
      </c>
      <c r="M389" t="s">
        <v>652</v>
      </c>
      <c r="N389" t="s">
        <v>652</v>
      </c>
      <c r="O389" t="s">
        <v>652</v>
      </c>
      <c r="P389" t="s">
        <v>652</v>
      </c>
      <c r="Q389" t="s">
        <v>652</v>
      </c>
      <c r="R389" t="s">
        <v>652</v>
      </c>
      <c r="S389" t="s">
        <v>652</v>
      </c>
      <c r="T389" t="s">
        <v>652</v>
      </c>
      <c r="U389" t="s">
        <v>652</v>
      </c>
      <c r="V389" t="s">
        <v>652</v>
      </c>
      <c r="W389" t="s">
        <v>652</v>
      </c>
      <c r="X389" t="s">
        <v>652</v>
      </c>
      <c r="Y389" t="s">
        <v>652</v>
      </c>
      <c r="Z389" t="s">
        <v>652</v>
      </c>
      <c r="AA389" t="s">
        <v>652</v>
      </c>
      <c r="AB389" t="s">
        <v>652</v>
      </c>
      <c r="AC389" t="s">
        <v>652</v>
      </c>
      <c r="AD389" t="s">
        <v>652</v>
      </c>
      <c r="AE389" t="s">
        <v>652</v>
      </c>
      <c r="AF389" t="s">
        <v>652</v>
      </c>
      <c r="AG389"/>
      <c r="AH389"/>
      <c r="AI389"/>
      <c r="AJ389"/>
      <c r="AK389"/>
      <c r="AL389"/>
      <c r="AM389"/>
      <c r="AN389"/>
      <c r="AO389"/>
      <c r="AP389"/>
      <c r="AQ389" s="241">
        <v>0</v>
      </c>
      <c r="AR389" s="241">
        <v>0</v>
      </c>
    </row>
    <row r="390" spans="1:44" ht="15" x14ac:dyDescent="0.25">
      <c r="A390" s="267">
        <v>120960</v>
      </c>
      <c r="B390" t="s">
        <v>428</v>
      </c>
      <c r="C390" s="247" t="s">
        <v>189</v>
      </c>
      <c r="D390" s="247" t="s">
        <v>189</v>
      </c>
      <c r="E390" s="247" t="s">
        <v>189</v>
      </c>
      <c r="F390" s="247" t="s">
        <v>189</v>
      </c>
      <c r="G390" s="247" t="s">
        <v>189</v>
      </c>
      <c r="H390" s="247" t="s">
        <v>189</v>
      </c>
      <c r="I390" s="247" t="s">
        <v>189</v>
      </c>
      <c r="J390" s="247" t="s">
        <v>189</v>
      </c>
      <c r="K390" s="247" t="s">
        <v>189</v>
      </c>
      <c r="L390" s="247" t="s">
        <v>189</v>
      </c>
      <c r="M390" s="247" t="s">
        <v>189</v>
      </c>
      <c r="N390" s="247" t="s">
        <v>189</v>
      </c>
      <c r="O390" s="247" t="s">
        <v>189</v>
      </c>
      <c r="P390" s="247" t="s">
        <v>189</v>
      </c>
      <c r="Q390" s="247" t="s">
        <v>189</v>
      </c>
      <c r="R390" s="247" t="s">
        <v>189</v>
      </c>
      <c r="S390" s="247" t="s">
        <v>189</v>
      </c>
      <c r="T390" s="247" t="s">
        <v>189</v>
      </c>
      <c r="U390" s="247" t="s">
        <v>189</v>
      </c>
      <c r="V390" s="247" t="s">
        <v>189</v>
      </c>
      <c r="W390" s="247" t="s">
        <v>189</v>
      </c>
      <c r="X390" s="247" t="s">
        <v>189</v>
      </c>
      <c r="Y390" s="247" t="s">
        <v>189</v>
      </c>
      <c r="Z390" s="247" t="s">
        <v>189</v>
      </c>
      <c r="AA390" s="247" t="s">
        <v>189</v>
      </c>
      <c r="AB390" s="247" t="s">
        <v>189</v>
      </c>
      <c r="AC390" s="247" t="s">
        <v>189</v>
      </c>
      <c r="AD390" s="247" t="s">
        <v>189</v>
      </c>
      <c r="AE390" s="247" t="s">
        <v>189</v>
      </c>
      <c r="AF390" s="247" t="s">
        <v>189</v>
      </c>
      <c r="AG390" s="247"/>
      <c r="AH390" s="247"/>
      <c r="AI390" s="247"/>
      <c r="AJ390" s="247"/>
      <c r="AK390" s="247"/>
      <c r="AL390" s="247"/>
      <c r="AM390" s="247"/>
      <c r="AN390" s="247"/>
      <c r="AO390" s="247"/>
      <c r="AP390" s="247"/>
      <c r="AQ390" s="241">
        <v>0</v>
      </c>
      <c r="AR390" s="241">
        <v>0</v>
      </c>
    </row>
    <row r="391" spans="1:44" ht="15" x14ac:dyDescent="0.25">
      <c r="A391" s="267">
        <v>120965</v>
      </c>
      <c r="B391" t="s">
        <v>428</v>
      </c>
      <c r="C391" s="247" t="s">
        <v>190</v>
      </c>
      <c r="D391" s="247" t="s">
        <v>188</v>
      </c>
      <c r="E391" s="247" t="s">
        <v>188</v>
      </c>
      <c r="F391" s="247" t="s">
        <v>188</v>
      </c>
      <c r="G391" s="247" t="s">
        <v>190</v>
      </c>
      <c r="H391" s="247" t="s">
        <v>190</v>
      </c>
      <c r="I391" s="247" t="s">
        <v>190</v>
      </c>
      <c r="J391" s="247" t="s">
        <v>190</v>
      </c>
      <c r="K391" s="247" t="s">
        <v>188</v>
      </c>
      <c r="L391" s="247" t="s">
        <v>190</v>
      </c>
      <c r="M391" s="247" t="s">
        <v>188</v>
      </c>
      <c r="N391" s="247" t="s">
        <v>188</v>
      </c>
      <c r="O391" s="247" t="s">
        <v>190</v>
      </c>
      <c r="P391" s="247" t="s">
        <v>188</v>
      </c>
      <c r="Q391" s="247" t="s">
        <v>190</v>
      </c>
      <c r="R391" s="247" t="s">
        <v>190</v>
      </c>
      <c r="S391" s="247" t="s">
        <v>190</v>
      </c>
      <c r="T391" s="247" t="s">
        <v>190</v>
      </c>
      <c r="U391" s="247" t="s">
        <v>190</v>
      </c>
      <c r="V391" s="247" t="s">
        <v>190</v>
      </c>
      <c r="W391" s="247" t="s">
        <v>189</v>
      </c>
      <c r="X391" s="247" t="s">
        <v>189</v>
      </c>
      <c r="Y391" s="247" t="s">
        <v>190</v>
      </c>
      <c r="Z391" s="247" t="s">
        <v>190</v>
      </c>
      <c r="AA391" s="247" t="s">
        <v>189</v>
      </c>
      <c r="AB391" s="247" t="s">
        <v>188</v>
      </c>
      <c r="AC391" s="247" t="s">
        <v>188</v>
      </c>
      <c r="AD391" s="247" t="s">
        <v>189</v>
      </c>
      <c r="AE391" s="247" t="s">
        <v>189</v>
      </c>
      <c r="AF391" s="247" t="s">
        <v>189</v>
      </c>
      <c r="AG391" s="247"/>
      <c r="AH391" s="247"/>
      <c r="AI391" s="247"/>
      <c r="AJ391" s="247"/>
      <c r="AK391" s="247"/>
      <c r="AL391" s="247"/>
      <c r="AM391" s="247"/>
      <c r="AN391" s="247"/>
      <c r="AO391" s="247"/>
      <c r="AP391" s="247"/>
      <c r="AQ391" s="241">
        <v>0</v>
      </c>
      <c r="AR391" s="241">
        <v>0</v>
      </c>
    </row>
    <row r="392" spans="1:44" x14ac:dyDescent="0.2">
      <c r="A392">
        <v>120971</v>
      </c>
      <c r="B392" t="s">
        <v>428</v>
      </c>
      <c r="C392" t="s">
        <v>652</v>
      </c>
      <c r="D392" t="s">
        <v>652</v>
      </c>
      <c r="E392" t="s">
        <v>652</v>
      </c>
      <c r="F392" t="s">
        <v>652</v>
      </c>
      <c r="G392" t="s">
        <v>652</v>
      </c>
      <c r="H392" t="s">
        <v>652</v>
      </c>
      <c r="I392" t="s">
        <v>652</v>
      </c>
      <c r="J392" t="s">
        <v>652</v>
      </c>
      <c r="K392" t="s">
        <v>652</v>
      </c>
      <c r="L392" t="s">
        <v>652</v>
      </c>
      <c r="M392" t="s">
        <v>652</v>
      </c>
      <c r="N392" t="s">
        <v>652</v>
      </c>
      <c r="O392" t="s">
        <v>652</v>
      </c>
      <c r="P392" t="s">
        <v>652</v>
      </c>
      <c r="Q392" t="s">
        <v>652</v>
      </c>
      <c r="R392" t="s">
        <v>652</v>
      </c>
      <c r="S392" t="s">
        <v>652</v>
      </c>
      <c r="T392" t="s">
        <v>652</v>
      </c>
      <c r="U392" t="s">
        <v>652</v>
      </c>
      <c r="V392" t="s">
        <v>652</v>
      </c>
      <c r="W392" t="s">
        <v>652</v>
      </c>
      <c r="X392" t="s">
        <v>652</v>
      </c>
      <c r="Y392" t="s">
        <v>652</v>
      </c>
      <c r="Z392" t="s">
        <v>652</v>
      </c>
      <c r="AA392" t="s">
        <v>652</v>
      </c>
      <c r="AB392" t="s">
        <v>652</v>
      </c>
      <c r="AC392" t="s">
        <v>652</v>
      </c>
      <c r="AD392" t="s">
        <v>652</v>
      </c>
      <c r="AE392" t="s">
        <v>652</v>
      </c>
      <c r="AF392" t="s">
        <v>652</v>
      </c>
      <c r="AG392"/>
      <c r="AH392"/>
      <c r="AI392"/>
      <c r="AJ392"/>
      <c r="AK392"/>
      <c r="AL392"/>
      <c r="AM392"/>
      <c r="AN392"/>
      <c r="AO392"/>
      <c r="AP392"/>
      <c r="AQ392" s="241">
        <v>0</v>
      </c>
      <c r="AR392" s="241">
        <v>0</v>
      </c>
    </row>
    <row r="393" spans="1:44" ht="18" x14ac:dyDescent="0.2">
      <c r="A393" s="278">
        <v>120973</v>
      </c>
      <c r="B393" t="s">
        <v>428</v>
      </c>
      <c r="C393" t="s">
        <v>652</v>
      </c>
      <c r="D393" t="s">
        <v>652</v>
      </c>
      <c r="E393" t="s">
        <v>652</v>
      </c>
      <c r="F393" t="s">
        <v>652</v>
      </c>
      <c r="G393" t="s">
        <v>652</v>
      </c>
      <c r="H393" t="s">
        <v>652</v>
      </c>
      <c r="I393" t="s">
        <v>652</v>
      </c>
      <c r="J393" t="s">
        <v>652</v>
      </c>
      <c r="K393" t="s">
        <v>652</v>
      </c>
      <c r="L393" t="s">
        <v>652</v>
      </c>
      <c r="M393" t="s">
        <v>652</v>
      </c>
      <c r="N393" t="s">
        <v>652</v>
      </c>
      <c r="O393" t="s">
        <v>652</v>
      </c>
      <c r="P393" t="s">
        <v>652</v>
      </c>
      <c r="Q393" t="s">
        <v>652</v>
      </c>
      <c r="R393" t="s">
        <v>652</v>
      </c>
      <c r="S393" t="s">
        <v>652</v>
      </c>
      <c r="T393" t="s">
        <v>652</v>
      </c>
      <c r="U393" t="s">
        <v>652</v>
      </c>
      <c r="V393" t="s">
        <v>652</v>
      </c>
      <c r="W393" t="s">
        <v>652</v>
      </c>
      <c r="X393" t="s">
        <v>652</v>
      </c>
      <c r="Y393" t="s">
        <v>652</v>
      </c>
      <c r="Z393" t="s">
        <v>652</v>
      </c>
      <c r="AA393" t="s">
        <v>652</v>
      </c>
      <c r="AB393" t="s">
        <v>652</v>
      </c>
      <c r="AC393" t="s">
        <v>652</v>
      </c>
      <c r="AD393" t="s">
        <v>652</v>
      </c>
      <c r="AE393" t="s">
        <v>652</v>
      </c>
      <c r="AF393" t="s">
        <v>652</v>
      </c>
      <c r="AG393"/>
      <c r="AH393"/>
      <c r="AI393"/>
      <c r="AJ393"/>
      <c r="AK393"/>
      <c r="AL393"/>
      <c r="AM393"/>
      <c r="AN393"/>
      <c r="AO393"/>
      <c r="AP393"/>
      <c r="AQ393" s="241">
        <v>0</v>
      </c>
      <c r="AR393" s="241">
        <v>0</v>
      </c>
    </row>
    <row r="394" spans="1:44" ht="15" x14ac:dyDescent="0.25">
      <c r="A394" s="267">
        <v>120974</v>
      </c>
      <c r="B394" t="s">
        <v>428</v>
      </c>
      <c r="C394" s="247" t="s">
        <v>189</v>
      </c>
      <c r="D394" s="247" t="s">
        <v>189</v>
      </c>
      <c r="E394" s="247" t="s">
        <v>189</v>
      </c>
      <c r="F394" s="247" t="s">
        <v>189</v>
      </c>
      <c r="G394" s="247" t="s">
        <v>189</v>
      </c>
      <c r="H394" s="247" t="s">
        <v>189</v>
      </c>
      <c r="I394" s="247" t="s">
        <v>189</v>
      </c>
      <c r="J394" s="247" t="s">
        <v>189</v>
      </c>
      <c r="K394" s="247" t="s">
        <v>189</v>
      </c>
      <c r="L394" s="247" t="s">
        <v>189</v>
      </c>
      <c r="M394" s="247" t="s">
        <v>189</v>
      </c>
      <c r="N394" s="247" t="s">
        <v>189</v>
      </c>
      <c r="O394" s="247" t="s">
        <v>189</v>
      </c>
      <c r="P394" s="247" t="s">
        <v>189</v>
      </c>
      <c r="Q394" s="247" t="s">
        <v>189</v>
      </c>
      <c r="R394" s="247" t="s">
        <v>189</v>
      </c>
      <c r="S394" s="247" t="s">
        <v>189</v>
      </c>
      <c r="T394" s="247" t="s">
        <v>189</v>
      </c>
      <c r="U394" s="247" t="s">
        <v>189</v>
      </c>
      <c r="V394" s="247" t="s">
        <v>189</v>
      </c>
      <c r="W394" s="247" t="s">
        <v>189</v>
      </c>
      <c r="X394" s="247" t="s">
        <v>189</v>
      </c>
      <c r="Y394" s="247" t="s">
        <v>189</v>
      </c>
      <c r="Z394" s="247" t="s">
        <v>189</v>
      </c>
      <c r="AA394" s="247" t="s">
        <v>189</v>
      </c>
      <c r="AB394" s="247" t="s">
        <v>189</v>
      </c>
      <c r="AC394" s="247" t="s">
        <v>189</v>
      </c>
      <c r="AD394" s="247" t="s">
        <v>189</v>
      </c>
      <c r="AE394" s="247" t="s">
        <v>189</v>
      </c>
      <c r="AF394" s="247" t="s">
        <v>189</v>
      </c>
      <c r="AG394" s="247"/>
      <c r="AH394" s="247"/>
      <c r="AI394" s="247"/>
      <c r="AJ394" s="247"/>
      <c r="AK394" s="247"/>
      <c r="AL394" s="247"/>
      <c r="AM394" s="247"/>
      <c r="AN394" s="247"/>
      <c r="AO394" s="247"/>
      <c r="AP394" s="247"/>
      <c r="AQ394" s="241">
        <v>0</v>
      </c>
      <c r="AR394" s="241">
        <v>0</v>
      </c>
    </row>
    <row r="395" spans="1:44" ht="15" x14ac:dyDescent="0.25">
      <c r="A395" s="267">
        <v>120978</v>
      </c>
      <c r="B395" t="s">
        <v>428</v>
      </c>
      <c r="C395" s="247" t="s">
        <v>652</v>
      </c>
      <c r="D395" s="247" t="s">
        <v>652</v>
      </c>
      <c r="E395" s="247" t="s">
        <v>652</v>
      </c>
      <c r="F395" s="247" t="s">
        <v>652</v>
      </c>
      <c r="G395" s="247" t="s">
        <v>652</v>
      </c>
      <c r="H395" s="247" t="s">
        <v>652</v>
      </c>
      <c r="I395" s="247" t="s">
        <v>652</v>
      </c>
      <c r="J395" s="247" t="s">
        <v>652</v>
      </c>
      <c r="K395" s="247" t="s">
        <v>652</v>
      </c>
      <c r="L395" s="247" t="s">
        <v>652</v>
      </c>
      <c r="M395" s="247" t="s">
        <v>652</v>
      </c>
      <c r="N395" s="247" t="s">
        <v>652</v>
      </c>
      <c r="O395" s="247" t="s">
        <v>652</v>
      </c>
      <c r="P395" s="247" t="s">
        <v>652</v>
      </c>
      <c r="Q395" s="247" t="s">
        <v>652</v>
      </c>
      <c r="R395" s="247" t="s">
        <v>652</v>
      </c>
      <c r="S395" s="247" t="s">
        <v>652</v>
      </c>
      <c r="T395" s="247" t="s">
        <v>652</v>
      </c>
      <c r="U395" s="247" t="s">
        <v>652</v>
      </c>
      <c r="V395" s="247" t="s">
        <v>652</v>
      </c>
      <c r="W395" s="247" t="s">
        <v>652</v>
      </c>
      <c r="X395" s="247" t="s">
        <v>652</v>
      </c>
      <c r="Y395" s="247" t="s">
        <v>652</v>
      </c>
      <c r="Z395" s="247" t="s">
        <v>652</v>
      </c>
      <c r="AA395" s="247" t="s">
        <v>652</v>
      </c>
      <c r="AB395" s="247" t="s">
        <v>652</v>
      </c>
      <c r="AC395" s="247" t="s">
        <v>652</v>
      </c>
      <c r="AD395" s="247" t="s">
        <v>652</v>
      </c>
      <c r="AE395" s="247" t="s">
        <v>652</v>
      </c>
      <c r="AF395" s="247" t="s">
        <v>652</v>
      </c>
      <c r="AG395" s="247"/>
      <c r="AH395" s="247"/>
      <c r="AI395" s="247"/>
      <c r="AJ395" s="247"/>
      <c r="AK395" s="247"/>
      <c r="AL395" s="247"/>
      <c r="AM395" s="247"/>
      <c r="AN395" s="247"/>
      <c r="AO395" s="247"/>
      <c r="AP395" s="247"/>
      <c r="AQ395" s="241" t="s">
        <v>1799</v>
      </c>
      <c r="AR395" s="241">
        <v>0</v>
      </c>
    </row>
    <row r="396" spans="1:44" ht="18" x14ac:dyDescent="0.2">
      <c r="A396" s="278">
        <v>120995</v>
      </c>
      <c r="B396" t="s">
        <v>428</v>
      </c>
      <c r="C396" t="s">
        <v>652</v>
      </c>
      <c r="D396" t="s">
        <v>652</v>
      </c>
      <c r="E396" t="s">
        <v>652</v>
      </c>
      <c r="F396" t="s">
        <v>652</v>
      </c>
      <c r="G396" t="s">
        <v>652</v>
      </c>
      <c r="H396" t="s">
        <v>652</v>
      </c>
      <c r="I396" t="s">
        <v>652</v>
      </c>
      <c r="J396" t="s">
        <v>652</v>
      </c>
      <c r="K396" t="s">
        <v>652</v>
      </c>
      <c r="L396" t="s">
        <v>652</v>
      </c>
      <c r="M396" t="s">
        <v>652</v>
      </c>
      <c r="N396" t="s">
        <v>652</v>
      </c>
      <c r="O396" t="s">
        <v>652</v>
      </c>
      <c r="P396" t="s">
        <v>652</v>
      </c>
      <c r="Q396" t="s">
        <v>652</v>
      </c>
      <c r="R396" t="s">
        <v>652</v>
      </c>
      <c r="S396" t="s">
        <v>652</v>
      </c>
      <c r="T396" t="s">
        <v>652</v>
      </c>
      <c r="U396" t="s">
        <v>652</v>
      </c>
      <c r="V396" t="s">
        <v>652</v>
      </c>
      <c r="W396" t="s">
        <v>652</v>
      </c>
      <c r="X396" t="s">
        <v>652</v>
      </c>
      <c r="Y396" t="s">
        <v>652</v>
      </c>
      <c r="Z396" t="s">
        <v>652</v>
      </c>
      <c r="AA396" t="s">
        <v>652</v>
      </c>
      <c r="AB396" t="s">
        <v>652</v>
      </c>
      <c r="AC396" t="s">
        <v>652</v>
      </c>
      <c r="AD396" t="s">
        <v>652</v>
      </c>
      <c r="AE396" t="s">
        <v>652</v>
      </c>
      <c r="AF396" t="s">
        <v>652</v>
      </c>
      <c r="AG396"/>
      <c r="AH396"/>
      <c r="AI396"/>
      <c r="AJ396"/>
      <c r="AK396"/>
      <c r="AL396"/>
      <c r="AM396"/>
      <c r="AN396"/>
      <c r="AO396"/>
      <c r="AP396"/>
      <c r="AQ396" s="241">
        <v>0</v>
      </c>
      <c r="AR396" s="241">
        <v>0</v>
      </c>
    </row>
    <row r="397" spans="1:44" ht="18" x14ac:dyDescent="0.2">
      <c r="A397" s="278">
        <v>120997</v>
      </c>
      <c r="B397" t="s">
        <v>428</v>
      </c>
      <c r="C397" t="s">
        <v>652</v>
      </c>
      <c r="D397" t="s">
        <v>652</v>
      </c>
      <c r="E397" t="s">
        <v>652</v>
      </c>
      <c r="F397" t="s">
        <v>652</v>
      </c>
      <c r="G397" t="s">
        <v>652</v>
      </c>
      <c r="H397" t="s">
        <v>652</v>
      </c>
      <c r="I397" t="s">
        <v>652</v>
      </c>
      <c r="J397" t="s">
        <v>652</v>
      </c>
      <c r="K397" t="s">
        <v>652</v>
      </c>
      <c r="L397" t="s">
        <v>652</v>
      </c>
      <c r="M397" t="s">
        <v>652</v>
      </c>
      <c r="N397" t="s">
        <v>652</v>
      </c>
      <c r="O397" t="s">
        <v>652</v>
      </c>
      <c r="P397" t="s">
        <v>652</v>
      </c>
      <c r="Q397" t="s">
        <v>652</v>
      </c>
      <c r="R397" t="s">
        <v>652</v>
      </c>
      <c r="S397" t="s">
        <v>652</v>
      </c>
      <c r="T397" t="s">
        <v>652</v>
      </c>
      <c r="U397" t="s">
        <v>652</v>
      </c>
      <c r="V397" t="s">
        <v>652</v>
      </c>
      <c r="W397" t="s">
        <v>652</v>
      </c>
      <c r="X397" t="s">
        <v>652</v>
      </c>
      <c r="Y397" t="s">
        <v>652</v>
      </c>
      <c r="Z397" t="s">
        <v>652</v>
      </c>
      <c r="AA397" t="s">
        <v>652</v>
      </c>
      <c r="AB397" t="s">
        <v>652</v>
      </c>
      <c r="AC397" t="s">
        <v>652</v>
      </c>
      <c r="AD397" t="s">
        <v>652</v>
      </c>
      <c r="AE397" t="s">
        <v>652</v>
      </c>
      <c r="AF397" t="s">
        <v>652</v>
      </c>
      <c r="AG397"/>
      <c r="AH397"/>
      <c r="AI397"/>
      <c r="AJ397"/>
      <c r="AK397"/>
      <c r="AL397"/>
      <c r="AM397"/>
      <c r="AN397"/>
      <c r="AO397"/>
      <c r="AP397"/>
      <c r="AQ397" s="241">
        <v>0</v>
      </c>
      <c r="AR397" s="241">
        <v>0</v>
      </c>
    </row>
    <row r="398" spans="1:44" ht="18" x14ac:dyDescent="0.2">
      <c r="A398" s="278">
        <v>121002</v>
      </c>
      <c r="B398" t="s">
        <v>428</v>
      </c>
      <c r="C398" t="s">
        <v>652</v>
      </c>
      <c r="D398" t="s">
        <v>652</v>
      </c>
      <c r="E398" t="s">
        <v>652</v>
      </c>
      <c r="F398" t="s">
        <v>652</v>
      </c>
      <c r="G398" t="s">
        <v>652</v>
      </c>
      <c r="H398" t="s">
        <v>652</v>
      </c>
      <c r="I398" t="s">
        <v>652</v>
      </c>
      <c r="J398" t="s">
        <v>652</v>
      </c>
      <c r="K398" t="s">
        <v>652</v>
      </c>
      <c r="L398" t="s">
        <v>652</v>
      </c>
      <c r="M398" t="s">
        <v>652</v>
      </c>
      <c r="N398" t="s">
        <v>652</v>
      </c>
      <c r="O398" t="s">
        <v>652</v>
      </c>
      <c r="P398" t="s">
        <v>652</v>
      </c>
      <c r="Q398" t="s">
        <v>652</v>
      </c>
      <c r="R398" t="s">
        <v>652</v>
      </c>
      <c r="S398" t="s">
        <v>652</v>
      </c>
      <c r="T398" t="s">
        <v>652</v>
      </c>
      <c r="U398" t="s">
        <v>652</v>
      </c>
      <c r="V398" t="s">
        <v>652</v>
      </c>
      <c r="W398" t="s">
        <v>652</v>
      </c>
      <c r="X398" t="s">
        <v>652</v>
      </c>
      <c r="Y398" t="s">
        <v>652</v>
      </c>
      <c r="Z398" t="s">
        <v>652</v>
      </c>
      <c r="AA398" t="s">
        <v>652</v>
      </c>
      <c r="AB398" t="s">
        <v>652</v>
      </c>
      <c r="AC398" t="s">
        <v>652</v>
      </c>
      <c r="AD398" t="s">
        <v>652</v>
      </c>
      <c r="AE398" t="s">
        <v>652</v>
      </c>
      <c r="AF398" t="s">
        <v>652</v>
      </c>
      <c r="AG398"/>
      <c r="AH398"/>
      <c r="AI398"/>
      <c r="AJ398"/>
      <c r="AK398"/>
      <c r="AL398"/>
      <c r="AM398"/>
      <c r="AN398"/>
      <c r="AO398"/>
      <c r="AP398"/>
      <c r="AQ398" s="241">
        <v>0</v>
      </c>
      <c r="AR398" s="241">
        <v>0</v>
      </c>
    </row>
    <row r="399" spans="1:44" ht="15" x14ac:dyDescent="0.25">
      <c r="A399" s="267">
        <v>121021</v>
      </c>
      <c r="B399" t="s">
        <v>428</v>
      </c>
      <c r="C399" s="247" t="s">
        <v>652</v>
      </c>
      <c r="D399" s="247" t="s">
        <v>652</v>
      </c>
      <c r="E399" s="247" t="s">
        <v>652</v>
      </c>
      <c r="F399" s="247" t="s">
        <v>652</v>
      </c>
      <c r="G399" s="247" t="s">
        <v>652</v>
      </c>
      <c r="H399" s="247" t="s">
        <v>652</v>
      </c>
      <c r="I399" s="247" t="s">
        <v>652</v>
      </c>
      <c r="J399" s="247" t="s">
        <v>652</v>
      </c>
      <c r="K399" s="247" t="s">
        <v>652</v>
      </c>
      <c r="L399" s="247" t="s">
        <v>652</v>
      </c>
      <c r="M399" s="247" t="s">
        <v>652</v>
      </c>
      <c r="N399" s="247" t="s">
        <v>652</v>
      </c>
      <c r="O399" s="247" t="s">
        <v>652</v>
      </c>
      <c r="P399" s="247" t="s">
        <v>652</v>
      </c>
      <c r="Q399" s="247" t="s">
        <v>652</v>
      </c>
      <c r="R399" s="247" t="s">
        <v>652</v>
      </c>
      <c r="S399" s="247" t="s">
        <v>652</v>
      </c>
      <c r="T399" s="247" t="s">
        <v>652</v>
      </c>
      <c r="U399" s="247" t="s">
        <v>652</v>
      </c>
      <c r="V399" s="247" t="s">
        <v>652</v>
      </c>
      <c r="W399" s="247" t="s">
        <v>652</v>
      </c>
      <c r="X399" s="247" t="s">
        <v>652</v>
      </c>
      <c r="Y399" s="247" t="s">
        <v>652</v>
      </c>
      <c r="Z399" s="247" t="s">
        <v>652</v>
      </c>
      <c r="AA399" s="247" t="s">
        <v>652</v>
      </c>
      <c r="AB399" s="247" t="s">
        <v>652</v>
      </c>
      <c r="AC399" s="247" t="s">
        <v>652</v>
      </c>
      <c r="AD399" s="247" t="s">
        <v>652</v>
      </c>
      <c r="AE399" s="247" t="s">
        <v>652</v>
      </c>
      <c r="AF399" s="247" t="s">
        <v>652</v>
      </c>
      <c r="AG399" s="247"/>
      <c r="AH399" s="247"/>
      <c r="AI399" s="247"/>
      <c r="AJ399" s="247"/>
      <c r="AK399" s="247"/>
      <c r="AL399" s="247"/>
      <c r="AM399" s="247"/>
      <c r="AN399" s="247"/>
      <c r="AO399" s="247"/>
      <c r="AP399" s="247"/>
      <c r="AQ399" s="241" t="s">
        <v>1799</v>
      </c>
      <c r="AR399" s="241">
        <v>0</v>
      </c>
    </row>
    <row r="400" spans="1:44" ht="15" x14ac:dyDescent="0.25">
      <c r="A400" s="267">
        <v>121031</v>
      </c>
      <c r="B400" t="s">
        <v>428</v>
      </c>
      <c r="C400" s="247" t="s">
        <v>652</v>
      </c>
      <c r="D400" s="247" t="s">
        <v>652</v>
      </c>
      <c r="E400" s="247" t="s">
        <v>652</v>
      </c>
      <c r="F400" s="247" t="s">
        <v>652</v>
      </c>
      <c r="G400" s="247" t="s">
        <v>652</v>
      </c>
      <c r="H400" s="247" t="s">
        <v>652</v>
      </c>
      <c r="I400" s="247" t="s">
        <v>652</v>
      </c>
      <c r="J400" s="247" t="s">
        <v>652</v>
      </c>
      <c r="K400" s="247" t="s">
        <v>652</v>
      </c>
      <c r="L400" s="247" t="s">
        <v>652</v>
      </c>
      <c r="M400" s="247" t="s">
        <v>652</v>
      </c>
      <c r="N400" s="247" t="s">
        <v>652</v>
      </c>
      <c r="O400" s="247" t="s">
        <v>652</v>
      </c>
      <c r="P400" s="247" t="s">
        <v>652</v>
      </c>
      <c r="Q400" s="247" t="s">
        <v>652</v>
      </c>
      <c r="R400" s="247" t="s">
        <v>652</v>
      </c>
      <c r="S400" s="247" t="s">
        <v>652</v>
      </c>
      <c r="T400" s="247" t="s">
        <v>652</v>
      </c>
      <c r="U400" s="247" t="s">
        <v>652</v>
      </c>
      <c r="V400" s="247" t="s">
        <v>652</v>
      </c>
      <c r="W400" s="247" t="s">
        <v>652</v>
      </c>
      <c r="X400" s="247" t="s">
        <v>652</v>
      </c>
      <c r="Y400" s="247" t="s">
        <v>652</v>
      </c>
      <c r="Z400" s="247" t="s">
        <v>652</v>
      </c>
      <c r="AA400" s="247" t="s">
        <v>652</v>
      </c>
      <c r="AB400" s="247" t="s">
        <v>652</v>
      </c>
      <c r="AC400" s="247" t="s">
        <v>652</v>
      </c>
      <c r="AD400" s="247" t="s">
        <v>652</v>
      </c>
      <c r="AE400" s="247" t="s">
        <v>652</v>
      </c>
      <c r="AF400" s="247" t="s">
        <v>652</v>
      </c>
      <c r="AG400" s="247"/>
      <c r="AH400" s="247"/>
      <c r="AI400" s="247"/>
      <c r="AJ400" s="247"/>
      <c r="AK400" s="247"/>
      <c r="AL400" s="247"/>
      <c r="AM400" s="247"/>
      <c r="AN400" s="247"/>
      <c r="AO400" s="247"/>
      <c r="AP400" s="247"/>
      <c r="AQ400" s="241" t="s">
        <v>1799</v>
      </c>
      <c r="AR400" s="241">
        <v>0</v>
      </c>
    </row>
    <row r="401" spans="1:44" ht="18" x14ac:dyDescent="0.2">
      <c r="A401" s="278">
        <v>121073</v>
      </c>
      <c r="B401" t="s">
        <v>428</v>
      </c>
      <c r="C401" t="s">
        <v>652</v>
      </c>
      <c r="D401" t="s">
        <v>652</v>
      </c>
      <c r="E401" t="s">
        <v>652</v>
      </c>
      <c r="F401" t="s">
        <v>652</v>
      </c>
      <c r="G401" t="s">
        <v>652</v>
      </c>
      <c r="H401" t="s">
        <v>652</v>
      </c>
      <c r="I401" t="s">
        <v>652</v>
      </c>
      <c r="J401" t="s">
        <v>652</v>
      </c>
      <c r="K401" t="s">
        <v>652</v>
      </c>
      <c r="L401" t="s">
        <v>652</v>
      </c>
      <c r="M401" t="s">
        <v>652</v>
      </c>
      <c r="N401" t="s">
        <v>652</v>
      </c>
      <c r="O401" t="s">
        <v>652</v>
      </c>
      <c r="P401" t="s">
        <v>652</v>
      </c>
      <c r="Q401" t="s">
        <v>652</v>
      </c>
      <c r="R401" t="s">
        <v>652</v>
      </c>
      <c r="S401" t="s">
        <v>652</v>
      </c>
      <c r="T401" t="s">
        <v>652</v>
      </c>
      <c r="U401" t="s">
        <v>652</v>
      </c>
      <c r="V401" t="s">
        <v>652</v>
      </c>
      <c r="W401" t="s">
        <v>652</v>
      </c>
      <c r="X401" t="s">
        <v>652</v>
      </c>
      <c r="Y401" t="s">
        <v>652</v>
      </c>
      <c r="Z401" t="s">
        <v>652</v>
      </c>
      <c r="AA401" t="s">
        <v>652</v>
      </c>
      <c r="AB401" t="s">
        <v>652</v>
      </c>
      <c r="AC401" t="s">
        <v>652</v>
      </c>
      <c r="AD401" t="s">
        <v>652</v>
      </c>
      <c r="AE401" t="s">
        <v>652</v>
      </c>
      <c r="AF401" t="s">
        <v>652</v>
      </c>
      <c r="AG401"/>
      <c r="AH401"/>
      <c r="AI401"/>
      <c r="AJ401"/>
      <c r="AK401"/>
      <c r="AL401"/>
      <c r="AM401"/>
      <c r="AN401"/>
      <c r="AO401"/>
      <c r="AP401"/>
      <c r="AQ401" s="241">
        <v>0</v>
      </c>
      <c r="AR401" s="241">
        <v>0</v>
      </c>
    </row>
    <row r="402" spans="1:44" ht="15" x14ac:dyDescent="0.25">
      <c r="A402" s="267">
        <v>121130</v>
      </c>
      <c r="B402" t="s">
        <v>428</v>
      </c>
      <c r="C402" s="247" t="s">
        <v>189</v>
      </c>
      <c r="D402" s="247" t="s">
        <v>189</v>
      </c>
      <c r="E402" s="247" t="s">
        <v>189</v>
      </c>
      <c r="F402" s="247" t="s">
        <v>189</v>
      </c>
      <c r="G402" s="247" t="s">
        <v>189</v>
      </c>
      <c r="H402" s="247" t="s">
        <v>189</v>
      </c>
      <c r="I402" s="247" t="s">
        <v>189</v>
      </c>
      <c r="J402" s="247" t="s">
        <v>189</v>
      </c>
      <c r="K402" s="247" t="s">
        <v>189</v>
      </c>
      <c r="L402" s="247" t="s">
        <v>189</v>
      </c>
      <c r="M402" s="247" t="s">
        <v>189</v>
      </c>
      <c r="N402" s="247" t="s">
        <v>189</v>
      </c>
      <c r="O402" s="247" t="s">
        <v>189</v>
      </c>
      <c r="P402" s="247" t="s">
        <v>189</v>
      </c>
      <c r="Q402" s="247" t="s">
        <v>189</v>
      </c>
      <c r="R402" s="247" t="s">
        <v>189</v>
      </c>
      <c r="S402" s="247" t="s">
        <v>189</v>
      </c>
      <c r="T402" s="247" t="s">
        <v>189</v>
      </c>
      <c r="U402" s="247" t="s">
        <v>189</v>
      </c>
      <c r="V402" s="247" t="s">
        <v>189</v>
      </c>
      <c r="W402" s="247" t="s">
        <v>189</v>
      </c>
      <c r="X402" s="247" t="s">
        <v>189</v>
      </c>
      <c r="Y402" s="247" t="s">
        <v>189</v>
      </c>
      <c r="Z402" s="247" t="s">
        <v>189</v>
      </c>
      <c r="AA402" s="247" t="s">
        <v>189</v>
      </c>
      <c r="AB402" s="247" t="s">
        <v>189</v>
      </c>
      <c r="AC402" s="247" t="s">
        <v>189</v>
      </c>
      <c r="AD402" s="247" t="s">
        <v>189</v>
      </c>
      <c r="AE402" s="247" t="s">
        <v>189</v>
      </c>
      <c r="AF402" s="247" t="s">
        <v>189</v>
      </c>
      <c r="AG402" s="247"/>
      <c r="AH402" s="247"/>
      <c r="AI402" s="247"/>
      <c r="AJ402" s="247"/>
      <c r="AK402" s="247"/>
      <c r="AL402" s="247"/>
      <c r="AM402" s="247"/>
      <c r="AN402" s="247"/>
      <c r="AO402" s="247"/>
      <c r="AP402" s="247"/>
      <c r="AQ402" s="241">
        <v>0</v>
      </c>
      <c r="AR402" s="241">
        <v>0</v>
      </c>
    </row>
    <row r="403" spans="1:44" ht="15" x14ac:dyDescent="0.25">
      <c r="A403" s="267">
        <v>121144</v>
      </c>
      <c r="B403" t="s">
        <v>428</v>
      </c>
      <c r="C403" s="247" t="s">
        <v>190</v>
      </c>
      <c r="D403" s="247" t="s">
        <v>190</v>
      </c>
      <c r="E403" s="247" t="s">
        <v>188</v>
      </c>
      <c r="F403" s="247" t="s">
        <v>188</v>
      </c>
      <c r="G403" s="247" t="s">
        <v>190</v>
      </c>
      <c r="H403" s="247" t="s">
        <v>190</v>
      </c>
      <c r="I403" s="247" t="s">
        <v>188</v>
      </c>
      <c r="J403" s="247" t="s">
        <v>190</v>
      </c>
      <c r="K403" s="247" t="s">
        <v>190</v>
      </c>
      <c r="L403" s="247" t="s">
        <v>190</v>
      </c>
      <c r="M403" s="247" t="s">
        <v>190</v>
      </c>
      <c r="N403" s="247" t="s">
        <v>190</v>
      </c>
      <c r="O403" s="247" t="s">
        <v>190</v>
      </c>
      <c r="P403" s="247" t="s">
        <v>190</v>
      </c>
      <c r="Q403" s="247" t="s">
        <v>188</v>
      </c>
      <c r="R403" s="247" t="s">
        <v>190</v>
      </c>
      <c r="S403" s="247" t="s">
        <v>190</v>
      </c>
      <c r="T403" s="247" t="s">
        <v>190</v>
      </c>
      <c r="U403" s="247" t="s">
        <v>188</v>
      </c>
      <c r="V403" s="247" t="s">
        <v>188</v>
      </c>
      <c r="W403" s="247" t="s">
        <v>188</v>
      </c>
      <c r="X403" s="247" t="s">
        <v>190</v>
      </c>
      <c r="Y403" s="247" t="s">
        <v>188</v>
      </c>
      <c r="Z403" s="247" t="s">
        <v>190</v>
      </c>
      <c r="AA403" s="247" t="s">
        <v>188</v>
      </c>
      <c r="AB403" s="247" t="s">
        <v>188</v>
      </c>
      <c r="AC403" s="247" t="s">
        <v>189</v>
      </c>
      <c r="AD403" s="247" t="s">
        <v>188</v>
      </c>
      <c r="AE403" s="247" t="s">
        <v>189</v>
      </c>
      <c r="AF403" s="247" t="s">
        <v>189</v>
      </c>
      <c r="AG403" s="247"/>
      <c r="AH403" s="247"/>
      <c r="AI403" s="247"/>
      <c r="AJ403" s="247"/>
      <c r="AK403" s="247"/>
      <c r="AL403" s="247"/>
      <c r="AM403" s="247"/>
      <c r="AN403" s="247"/>
      <c r="AO403" s="247"/>
      <c r="AP403" s="247"/>
      <c r="AQ403" s="241">
        <v>0</v>
      </c>
      <c r="AR403" s="241">
        <v>0</v>
      </c>
    </row>
    <row r="404" spans="1:44" ht="18" x14ac:dyDescent="0.2">
      <c r="A404" s="278">
        <v>121147</v>
      </c>
      <c r="B404" t="s">
        <v>428</v>
      </c>
      <c r="C404" t="s">
        <v>652</v>
      </c>
      <c r="D404" t="s">
        <v>652</v>
      </c>
      <c r="E404" t="s">
        <v>652</v>
      </c>
      <c r="F404" t="s">
        <v>652</v>
      </c>
      <c r="G404" t="s">
        <v>652</v>
      </c>
      <c r="H404" t="s">
        <v>652</v>
      </c>
      <c r="I404" t="s">
        <v>652</v>
      </c>
      <c r="J404" t="s">
        <v>652</v>
      </c>
      <c r="K404" t="s">
        <v>652</v>
      </c>
      <c r="L404" t="s">
        <v>652</v>
      </c>
      <c r="M404" t="s">
        <v>652</v>
      </c>
      <c r="N404" t="s">
        <v>652</v>
      </c>
      <c r="O404" t="s">
        <v>652</v>
      </c>
      <c r="P404" t="s">
        <v>652</v>
      </c>
      <c r="Q404" t="s">
        <v>652</v>
      </c>
      <c r="R404" t="s">
        <v>652</v>
      </c>
      <c r="S404" t="s">
        <v>652</v>
      </c>
      <c r="T404" t="s">
        <v>652</v>
      </c>
      <c r="U404" t="s">
        <v>652</v>
      </c>
      <c r="V404" t="s">
        <v>652</v>
      </c>
      <c r="W404" t="s">
        <v>652</v>
      </c>
      <c r="X404" t="s">
        <v>652</v>
      </c>
      <c r="Y404" t="s">
        <v>652</v>
      </c>
      <c r="Z404" t="s">
        <v>652</v>
      </c>
      <c r="AA404" t="s">
        <v>652</v>
      </c>
      <c r="AB404" t="s">
        <v>652</v>
      </c>
      <c r="AC404" t="s">
        <v>652</v>
      </c>
      <c r="AD404" t="s">
        <v>652</v>
      </c>
      <c r="AE404" t="s">
        <v>652</v>
      </c>
      <c r="AF404" t="s">
        <v>652</v>
      </c>
      <c r="AG404"/>
      <c r="AH404"/>
      <c r="AI404"/>
      <c r="AJ404"/>
      <c r="AK404"/>
      <c r="AL404"/>
      <c r="AM404"/>
      <c r="AN404"/>
      <c r="AO404"/>
      <c r="AP404"/>
      <c r="AQ404" s="241">
        <v>0</v>
      </c>
      <c r="AR404" s="241">
        <v>0</v>
      </c>
    </row>
    <row r="405" spans="1:44" ht="15" x14ac:dyDescent="0.25">
      <c r="A405" s="267">
        <v>121159</v>
      </c>
      <c r="B405" t="s">
        <v>428</v>
      </c>
      <c r="C405" s="247" t="s">
        <v>652</v>
      </c>
      <c r="D405" s="247" t="s">
        <v>652</v>
      </c>
      <c r="E405" s="247" t="s">
        <v>652</v>
      </c>
      <c r="F405" s="247" t="s">
        <v>652</v>
      </c>
      <c r="G405" s="247" t="s">
        <v>652</v>
      </c>
      <c r="H405" s="247" t="s">
        <v>652</v>
      </c>
      <c r="I405" s="247" t="s">
        <v>652</v>
      </c>
      <c r="J405" s="247" t="s">
        <v>652</v>
      </c>
      <c r="K405" s="247" t="s">
        <v>652</v>
      </c>
      <c r="L405" s="247" t="s">
        <v>652</v>
      </c>
      <c r="M405" s="247" t="s">
        <v>652</v>
      </c>
      <c r="N405" s="247" t="s">
        <v>652</v>
      </c>
      <c r="O405" s="247" t="s">
        <v>652</v>
      </c>
      <c r="P405" s="247" t="s">
        <v>652</v>
      </c>
      <c r="Q405" s="247" t="s">
        <v>652</v>
      </c>
      <c r="R405" s="247" t="s">
        <v>652</v>
      </c>
      <c r="S405" s="247" t="s">
        <v>652</v>
      </c>
      <c r="T405" s="247" t="s">
        <v>652</v>
      </c>
      <c r="U405" s="247" t="s">
        <v>652</v>
      </c>
      <c r="V405" s="247" t="s">
        <v>652</v>
      </c>
      <c r="W405" s="247" t="s">
        <v>652</v>
      </c>
      <c r="X405" s="247" t="s">
        <v>652</v>
      </c>
      <c r="Y405" s="247" t="s">
        <v>652</v>
      </c>
      <c r="Z405" s="247" t="s">
        <v>652</v>
      </c>
      <c r="AA405" s="247" t="s">
        <v>652</v>
      </c>
      <c r="AB405" s="247" t="s">
        <v>652</v>
      </c>
      <c r="AC405" s="247" t="s">
        <v>652</v>
      </c>
      <c r="AD405" s="247" t="s">
        <v>652</v>
      </c>
      <c r="AE405" s="247" t="s">
        <v>652</v>
      </c>
      <c r="AF405" s="247" t="s">
        <v>652</v>
      </c>
      <c r="AG405" s="247"/>
      <c r="AH405" s="247"/>
      <c r="AI405" s="247"/>
      <c r="AJ405" s="247"/>
      <c r="AK405" s="247"/>
      <c r="AL405" s="247"/>
      <c r="AM405" s="247"/>
      <c r="AN405" s="247"/>
      <c r="AO405" s="247"/>
      <c r="AP405" s="247"/>
      <c r="AQ405" s="241" t="s">
        <v>1799</v>
      </c>
      <c r="AR405" s="241">
        <v>0</v>
      </c>
    </row>
    <row r="406" spans="1:44" ht="18" x14ac:dyDescent="0.2">
      <c r="A406" s="278">
        <v>121181</v>
      </c>
      <c r="B406" t="s">
        <v>428</v>
      </c>
      <c r="C406" t="s">
        <v>652</v>
      </c>
      <c r="D406" t="s">
        <v>652</v>
      </c>
      <c r="E406" t="s">
        <v>652</v>
      </c>
      <c r="F406" t="s">
        <v>652</v>
      </c>
      <c r="G406" t="s">
        <v>652</v>
      </c>
      <c r="H406" t="s">
        <v>652</v>
      </c>
      <c r="I406" t="s">
        <v>652</v>
      </c>
      <c r="J406" t="s">
        <v>652</v>
      </c>
      <c r="K406" t="s">
        <v>652</v>
      </c>
      <c r="L406" t="s">
        <v>652</v>
      </c>
      <c r="M406" t="s">
        <v>652</v>
      </c>
      <c r="N406" t="s">
        <v>652</v>
      </c>
      <c r="O406" t="s">
        <v>652</v>
      </c>
      <c r="P406" t="s">
        <v>652</v>
      </c>
      <c r="Q406" t="s">
        <v>652</v>
      </c>
      <c r="R406" t="s">
        <v>652</v>
      </c>
      <c r="S406" t="s">
        <v>652</v>
      </c>
      <c r="T406" t="s">
        <v>652</v>
      </c>
      <c r="U406" t="s">
        <v>652</v>
      </c>
      <c r="V406" t="s">
        <v>652</v>
      </c>
      <c r="W406" t="s">
        <v>652</v>
      </c>
      <c r="X406" t="s">
        <v>652</v>
      </c>
      <c r="Y406" t="s">
        <v>652</v>
      </c>
      <c r="Z406" t="s">
        <v>652</v>
      </c>
      <c r="AA406" t="s">
        <v>652</v>
      </c>
      <c r="AB406" t="s">
        <v>652</v>
      </c>
      <c r="AC406" t="s">
        <v>652</v>
      </c>
      <c r="AD406" t="s">
        <v>652</v>
      </c>
      <c r="AE406" t="s">
        <v>652</v>
      </c>
      <c r="AF406" t="s">
        <v>652</v>
      </c>
      <c r="AG406"/>
      <c r="AH406"/>
      <c r="AI406"/>
      <c r="AJ406"/>
      <c r="AK406"/>
      <c r="AL406"/>
      <c r="AM406"/>
      <c r="AN406"/>
      <c r="AO406"/>
      <c r="AP406"/>
      <c r="AQ406" s="241">
        <v>0</v>
      </c>
      <c r="AR406" s="241">
        <v>0</v>
      </c>
    </row>
    <row r="407" spans="1:44" ht="18" x14ac:dyDescent="0.2">
      <c r="A407" s="278">
        <v>121221</v>
      </c>
      <c r="B407" t="s">
        <v>428</v>
      </c>
      <c r="C407" t="s">
        <v>652</v>
      </c>
      <c r="D407" t="s">
        <v>652</v>
      </c>
      <c r="E407" t="s">
        <v>652</v>
      </c>
      <c r="F407" t="s">
        <v>652</v>
      </c>
      <c r="G407" t="s">
        <v>652</v>
      </c>
      <c r="H407" t="s">
        <v>652</v>
      </c>
      <c r="I407" t="s">
        <v>652</v>
      </c>
      <c r="J407" t="s">
        <v>652</v>
      </c>
      <c r="K407" t="s">
        <v>652</v>
      </c>
      <c r="L407" t="s">
        <v>652</v>
      </c>
      <c r="M407" t="s">
        <v>652</v>
      </c>
      <c r="N407" t="s">
        <v>652</v>
      </c>
      <c r="O407" t="s">
        <v>652</v>
      </c>
      <c r="P407" t="s">
        <v>652</v>
      </c>
      <c r="Q407" t="s">
        <v>652</v>
      </c>
      <c r="R407" t="s">
        <v>652</v>
      </c>
      <c r="S407" t="s">
        <v>652</v>
      </c>
      <c r="T407" t="s">
        <v>652</v>
      </c>
      <c r="U407" t="s">
        <v>652</v>
      </c>
      <c r="V407" t="s">
        <v>652</v>
      </c>
      <c r="W407" t="s">
        <v>652</v>
      </c>
      <c r="X407" t="s">
        <v>652</v>
      </c>
      <c r="Y407" t="s">
        <v>652</v>
      </c>
      <c r="Z407" t="s">
        <v>652</v>
      </c>
      <c r="AA407" t="s">
        <v>652</v>
      </c>
      <c r="AB407" t="s">
        <v>652</v>
      </c>
      <c r="AC407" t="s">
        <v>652</v>
      </c>
      <c r="AD407" t="s">
        <v>652</v>
      </c>
      <c r="AE407" t="s">
        <v>652</v>
      </c>
      <c r="AF407" t="s">
        <v>652</v>
      </c>
      <c r="AG407"/>
      <c r="AH407"/>
      <c r="AI407"/>
      <c r="AJ407"/>
      <c r="AK407"/>
      <c r="AL407"/>
      <c r="AM407"/>
      <c r="AN407"/>
      <c r="AO407"/>
      <c r="AP407"/>
      <c r="AQ407" s="241">
        <v>0</v>
      </c>
      <c r="AR407" s="241">
        <v>0</v>
      </c>
    </row>
    <row r="408" spans="1:44" x14ac:dyDescent="0.2">
      <c r="A408">
        <v>121223</v>
      </c>
      <c r="B408" t="s">
        <v>428</v>
      </c>
      <c r="C408" t="s">
        <v>652</v>
      </c>
      <c r="D408" t="s">
        <v>652</v>
      </c>
      <c r="E408" t="s">
        <v>652</v>
      </c>
      <c r="F408" t="s">
        <v>652</v>
      </c>
      <c r="G408" t="s">
        <v>652</v>
      </c>
      <c r="H408" t="s">
        <v>652</v>
      </c>
      <c r="I408" t="s">
        <v>652</v>
      </c>
      <c r="J408" t="s">
        <v>652</v>
      </c>
      <c r="K408" t="s">
        <v>652</v>
      </c>
      <c r="L408" t="s">
        <v>652</v>
      </c>
      <c r="M408" t="s">
        <v>652</v>
      </c>
      <c r="N408" t="s">
        <v>652</v>
      </c>
      <c r="O408" t="s">
        <v>652</v>
      </c>
      <c r="P408" t="s">
        <v>652</v>
      </c>
      <c r="Q408" t="s">
        <v>652</v>
      </c>
      <c r="R408" t="s">
        <v>652</v>
      </c>
      <c r="S408" t="s">
        <v>652</v>
      </c>
      <c r="T408" t="s">
        <v>652</v>
      </c>
      <c r="U408" t="s">
        <v>652</v>
      </c>
      <c r="V408" t="s">
        <v>652</v>
      </c>
      <c r="W408" t="s">
        <v>652</v>
      </c>
      <c r="X408" t="s">
        <v>652</v>
      </c>
      <c r="Y408" t="s">
        <v>652</v>
      </c>
      <c r="Z408" t="s">
        <v>652</v>
      </c>
      <c r="AA408" t="s">
        <v>652</v>
      </c>
      <c r="AB408" t="s">
        <v>652</v>
      </c>
      <c r="AC408" t="s">
        <v>652</v>
      </c>
      <c r="AD408" t="s">
        <v>652</v>
      </c>
      <c r="AE408" t="s">
        <v>652</v>
      </c>
      <c r="AF408" t="s">
        <v>652</v>
      </c>
      <c r="AG408"/>
      <c r="AH408"/>
      <c r="AI408"/>
      <c r="AJ408"/>
      <c r="AK408"/>
      <c r="AL408"/>
      <c r="AM408"/>
      <c r="AN408"/>
      <c r="AO408"/>
      <c r="AP408"/>
      <c r="AQ408" s="241" t="s">
        <v>1720</v>
      </c>
      <c r="AR408" s="241">
        <v>0</v>
      </c>
    </row>
    <row r="409" spans="1:44" ht="15" x14ac:dyDescent="0.25">
      <c r="A409" s="267">
        <v>121228</v>
      </c>
      <c r="B409" t="s">
        <v>428</v>
      </c>
      <c r="C409" s="247" t="s">
        <v>652</v>
      </c>
      <c r="D409" s="247" t="s">
        <v>652</v>
      </c>
      <c r="E409" s="247" t="s">
        <v>652</v>
      </c>
      <c r="F409" s="247" t="s">
        <v>652</v>
      </c>
      <c r="G409" s="247" t="s">
        <v>652</v>
      </c>
      <c r="H409" s="247" t="s">
        <v>652</v>
      </c>
      <c r="I409" s="247" t="s">
        <v>652</v>
      </c>
      <c r="J409" s="247" t="s">
        <v>652</v>
      </c>
      <c r="K409" s="247" t="s">
        <v>652</v>
      </c>
      <c r="L409" s="247" t="s">
        <v>652</v>
      </c>
      <c r="M409" s="247" t="s">
        <v>652</v>
      </c>
      <c r="N409" s="247" t="s">
        <v>652</v>
      </c>
      <c r="O409" s="247" t="s">
        <v>652</v>
      </c>
      <c r="P409" s="247" t="s">
        <v>652</v>
      </c>
      <c r="Q409" s="247" t="s">
        <v>652</v>
      </c>
      <c r="R409" s="247" t="s">
        <v>652</v>
      </c>
      <c r="S409" s="247" t="s">
        <v>652</v>
      </c>
      <c r="T409" s="247" t="s">
        <v>652</v>
      </c>
      <c r="U409" s="247" t="s">
        <v>652</v>
      </c>
      <c r="V409" s="247" t="s">
        <v>652</v>
      </c>
      <c r="W409" s="247" t="s">
        <v>652</v>
      </c>
      <c r="X409" s="247" t="s">
        <v>652</v>
      </c>
      <c r="Y409" s="247" t="s">
        <v>652</v>
      </c>
      <c r="Z409" s="247" t="s">
        <v>652</v>
      </c>
      <c r="AA409" s="247" t="s">
        <v>652</v>
      </c>
      <c r="AB409" s="247" t="s">
        <v>652</v>
      </c>
      <c r="AC409" s="247" t="s">
        <v>652</v>
      </c>
      <c r="AD409" s="247" t="s">
        <v>652</v>
      </c>
      <c r="AE409" s="247" t="s">
        <v>652</v>
      </c>
      <c r="AF409" s="247" t="s">
        <v>652</v>
      </c>
      <c r="AG409" s="247"/>
      <c r="AH409" s="247"/>
      <c r="AI409" s="247"/>
      <c r="AJ409" s="247"/>
      <c r="AK409" s="247"/>
      <c r="AL409" s="247"/>
      <c r="AM409" s="247"/>
      <c r="AN409" s="247"/>
      <c r="AO409" s="247"/>
      <c r="AP409" s="247"/>
      <c r="AQ409" s="241" t="s">
        <v>1799</v>
      </c>
      <c r="AR409" s="241">
        <v>0</v>
      </c>
    </row>
    <row r="410" spans="1:44" ht="18" x14ac:dyDescent="0.2">
      <c r="A410" s="278">
        <v>121245</v>
      </c>
      <c r="B410" t="s">
        <v>428</v>
      </c>
      <c r="C410" t="s">
        <v>652</v>
      </c>
      <c r="D410" t="s">
        <v>652</v>
      </c>
      <c r="E410" t="s">
        <v>652</v>
      </c>
      <c r="F410" t="s">
        <v>652</v>
      </c>
      <c r="G410" t="s">
        <v>652</v>
      </c>
      <c r="H410" t="s">
        <v>652</v>
      </c>
      <c r="I410" t="s">
        <v>652</v>
      </c>
      <c r="J410" t="s">
        <v>652</v>
      </c>
      <c r="K410" t="s">
        <v>652</v>
      </c>
      <c r="L410" t="s">
        <v>652</v>
      </c>
      <c r="M410" t="s">
        <v>652</v>
      </c>
      <c r="N410" t="s">
        <v>652</v>
      </c>
      <c r="O410" t="s">
        <v>652</v>
      </c>
      <c r="P410" t="s">
        <v>652</v>
      </c>
      <c r="Q410" t="s">
        <v>652</v>
      </c>
      <c r="R410" t="s">
        <v>652</v>
      </c>
      <c r="S410" t="s">
        <v>652</v>
      </c>
      <c r="T410" t="s">
        <v>652</v>
      </c>
      <c r="U410" t="s">
        <v>652</v>
      </c>
      <c r="V410" t="s">
        <v>652</v>
      </c>
      <c r="W410" t="s">
        <v>652</v>
      </c>
      <c r="X410" t="s">
        <v>652</v>
      </c>
      <c r="Y410" t="s">
        <v>652</v>
      </c>
      <c r="Z410" t="s">
        <v>652</v>
      </c>
      <c r="AA410" t="s">
        <v>652</v>
      </c>
      <c r="AB410" t="s">
        <v>652</v>
      </c>
      <c r="AC410" t="s">
        <v>652</v>
      </c>
      <c r="AD410" t="s">
        <v>652</v>
      </c>
      <c r="AE410" t="s">
        <v>652</v>
      </c>
      <c r="AF410" t="s">
        <v>652</v>
      </c>
      <c r="AG410"/>
      <c r="AH410"/>
      <c r="AI410"/>
      <c r="AJ410"/>
      <c r="AK410"/>
      <c r="AL410"/>
      <c r="AM410"/>
      <c r="AN410"/>
      <c r="AO410"/>
      <c r="AP410"/>
      <c r="AQ410" s="241">
        <v>0</v>
      </c>
      <c r="AR410" s="241">
        <v>0</v>
      </c>
    </row>
    <row r="411" spans="1:44" ht="18" x14ac:dyDescent="0.2">
      <c r="A411" s="278">
        <v>121253</v>
      </c>
      <c r="B411" t="s">
        <v>428</v>
      </c>
      <c r="C411" t="s">
        <v>652</v>
      </c>
      <c r="D411" t="s">
        <v>652</v>
      </c>
      <c r="E411" t="s">
        <v>652</v>
      </c>
      <c r="F411" t="s">
        <v>652</v>
      </c>
      <c r="G411" t="s">
        <v>652</v>
      </c>
      <c r="H411" t="s">
        <v>652</v>
      </c>
      <c r="I411" t="s">
        <v>652</v>
      </c>
      <c r="J411" t="s">
        <v>652</v>
      </c>
      <c r="K411" t="s">
        <v>652</v>
      </c>
      <c r="L411" t="s">
        <v>652</v>
      </c>
      <c r="M411" t="s">
        <v>652</v>
      </c>
      <c r="N411" t="s">
        <v>652</v>
      </c>
      <c r="O411" t="s">
        <v>652</v>
      </c>
      <c r="P411" t="s">
        <v>652</v>
      </c>
      <c r="Q411" t="s">
        <v>652</v>
      </c>
      <c r="R411" t="s">
        <v>652</v>
      </c>
      <c r="S411" t="s">
        <v>652</v>
      </c>
      <c r="T411" t="s">
        <v>652</v>
      </c>
      <c r="U411" t="s">
        <v>652</v>
      </c>
      <c r="V411" t="s">
        <v>652</v>
      </c>
      <c r="W411" t="s">
        <v>652</v>
      </c>
      <c r="X411" t="s">
        <v>652</v>
      </c>
      <c r="Y411" t="s">
        <v>652</v>
      </c>
      <c r="Z411" t="s">
        <v>652</v>
      </c>
      <c r="AA411" t="s">
        <v>652</v>
      </c>
      <c r="AB411" t="s">
        <v>652</v>
      </c>
      <c r="AC411" t="s">
        <v>652</v>
      </c>
      <c r="AD411" t="s">
        <v>652</v>
      </c>
      <c r="AE411" t="s">
        <v>652</v>
      </c>
      <c r="AF411" t="s">
        <v>652</v>
      </c>
      <c r="AG411"/>
      <c r="AH411"/>
      <c r="AI411"/>
      <c r="AJ411"/>
      <c r="AK411"/>
      <c r="AL411"/>
      <c r="AM411"/>
      <c r="AN411"/>
      <c r="AO411"/>
      <c r="AP411"/>
      <c r="AQ411" s="241">
        <v>0</v>
      </c>
      <c r="AR411" s="241">
        <v>0</v>
      </c>
    </row>
    <row r="412" spans="1:44" x14ac:dyDescent="0.2">
      <c r="A412">
        <v>121266</v>
      </c>
      <c r="B412" t="s">
        <v>428</v>
      </c>
      <c r="C412" t="s">
        <v>190</v>
      </c>
      <c r="D412" t="s">
        <v>188</v>
      </c>
      <c r="E412" t="s">
        <v>188</v>
      </c>
      <c r="F412" t="s">
        <v>188</v>
      </c>
      <c r="G412" t="s">
        <v>188</v>
      </c>
      <c r="H412" t="s">
        <v>188</v>
      </c>
      <c r="I412" t="s">
        <v>188</v>
      </c>
      <c r="J412" t="s">
        <v>188</v>
      </c>
      <c r="K412" t="s">
        <v>188</v>
      </c>
      <c r="L412" t="s">
        <v>188</v>
      </c>
      <c r="M412" t="s">
        <v>188</v>
      </c>
      <c r="N412" t="s">
        <v>188</v>
      </c>
      <c r="O412" t="s">
        <v>190</v>
      </c>
      <c r="P412" t="s">
        <v>188</v>
      </c>
      <c r="Q412" t="s">
        <v>188</v>
      </c>
      <c r="R412" t="s">
        <v>188</v>
      </c>
      <c r="S412" t="s">
        <v>188</v>
      </c>
      <c r="T412" t="s">
        <v>190</v>
      </c>
      <c r="U412" t="s">
        <v>188</v>
      </c>
      <c r="V412" t="s">
        <v>190</v>
      </c>
      <c r="W412" t="s">
        <v>188</v>
      </c>
      <c r="X412" t="s">
        <v>190</v>
      </c>
      <c r="Y412" t="s">
        <v>188</v>
      </c>
      <c r="Z412" t="s">
        <v>190</v>
      </c>
      <c r="AA412" t="s">
        <v>190</v>
      </c>
      <c r="AB412" t="s">
        <v>189</v>
      </c>
      <c r="AC412" t="s">
        <v>190</v>
      </c>
      <c r="AD412" t="s">
        <v>190</v>
      </c>
      <c r="AE412" t="s">
        <v>189</v>
      </c>
      <c r="AF412" t="s">
        <v>189</v>
      </c>
      <c r="AG412"/>
      <c r="AH412"/>
      <c r="AI412"/>
      <c r="AJ412"/>
      <c r="AK412"/>
      <c r="AL412"/>
      <c r="AM412"/>
      <c r="AN412"/>
      <c r="AO412"/>
      <c r="AP412"/>
      <c r="AQ412" s="241">
        <v>0</v>
      </c>
      <c r="AR412" s="241">
        <v>0</v>
      </c>
    </row>
    <row r="413" spans="1:44" ht="15" x14ac:dyDescent="0.25">
      <c r="A413" s="267">
        <v>121267</v>
      </c>
      <c r="B413" t="s">
        <v>428</v>
      </c>
      <c r="C413" s="247" t="s">
        <v>652</v>
      </c>
      <c r="D413" s="247" t="s">
        <v>652</v>
      </c>
      <c r="E413" s="247" t="s">
        <v>652</v>
      </c>
      <c r="F413" s="247" t="s">
        <v>652</v>
      </c>
      <c r="G413" s="247" t="s">
        <v>652</v>
      </c>
      <c r="H413" s="247" t="s">
        <v>652</v>
      </c>
      <c r="I413" s="247" t="s">
        <v>652</v>
      </c>
      <c r="J413" s="247" t="s">
        <v>652</v>
      </c>
      <c r="K413" s="247" t="s">
        <v>652</v>
      </c>
      <c r="L413" s="247" t="s">
        <v>652</v>
      </c>
      <c r="M413" s="247" t="s">
        <v>652</v>
      </c>
      <c r="N413" s="247" t="s">
        <v>652</v>
      </c>
      <c r="O413" s="247" t="s">
        <v>652</v>
      </c>
      <c r="P413" s="247" t="s">
        <v>652</v>
      </c>
      <c r="Q413" s="247" t="s">
        <v>652</v>
      </c>
      <c r="R413" s="247" t="s">
        <v>652</v>
      </c>
      <c r="S413" s="247" t="s">
        <v>652</v>
      </c>
      <c r="T413" s="247" t="s">
        <v>652</v>
      </c>
      <c r="U413" s="247" t="s">
        <v>652</v>
      </c>
      <c r="V413" s="247" t="s">
        <v>652</v>
      </c>
      <c r="W413" s="247" t="s">
        <v>652</v>
      </c>
      <c r="X413" s="247" t="s">
        <v>652</v>
      </c>
      <c r="Y413" s="247" t="s">
        <v>652</v>
      </c>
      <c r="Z413" s="247" t="s">
        <v>652</v>
      </c>
      <c r="AA413" s="247" t="s">
        <v>652</v>
      </c>
      <c r="AB413" s="247" t="s">
        <v>652</v>
      </c>
      <c r="AC413" s="247" t="s">
        <v>652</v>
      </c>
      <c r="AD413" s="247" t="s">
        <v>652</v>
      </c>
      <c r="AE413" s="247" t="s">
        <v>652</v>
      </c>
      <c r="AF413" s="247" t="s">
        <v>652</v>
      </c>
      <c r="AG413" s="247"/>
      <c r="AH413" s="247"/>
      <c r="AI413" s="247"/>
      <c r="AJ413" s="247"/>
      <c r="AK413" s="247"/>
      <c r="AL413" s="247"/>
      <c r="AM413" s="247"/>
      <c r="AN413" s="247"/>
      <c r="AO413" s="247"/>
      <c r="AP413" s="247"/>
      <c r="AQ413" s="241" t="s">
        <v>1799</v>
      </c>
      <c r="AR413" s="241">
        <v>0</v>
      </c>
    </row>
    <row r="414" spans="1:44" ht="18" x14ac:dyDescent="0.2">
      <c r="A414" s="278">
        <v>121281</v>
      </c>
      <c r="B414" t="s">
        <v>428</v>
      </c>
      <c r="C414" t="s">
        <v>652</v>
      </c>
      <c r="D414" t="s">
        <v>652</v>
      </c>
      <c r="E414" t="s">
        <v>652</v>
      </c>
      <c r="F414" t="s">
        <v>652</v>
      </c>
      <c r="G414" t="s">
        <v>652</v>
      </c>
      <c r="H414" t="s">
        <v>652</v>
      </c>
      <c r="I414" t="s">
        <v>652</v>
      </c>
      <c r="J414" t="s">
        <v>652</v>
      </c>
      <c r="K414" t="s">
        <v>652</v>
      </c>
      <c r="L414" t="s">
        <v>652</v>
      </c>
      <c r="M414" t="s">
        <v>652</v>
      </c>
      <c r="N414" t="s">
        <v>652</v>
      </c>
      <c r="O414" t="s">
        <v>652</v>
      </c>
      <c r="P414" t="s">
        <v>652</v>
      </c>
      <c r="Q414" t="s">
        <v>652</v>
      </c>
      <c r="R414" t="s">
        <v>652</v>
      </c>
      <c r="S414" t="s">
        <v>652</v>
      </c>
      <c r="T414" t="s">
        <v>652</v>
      </c>
      <c r="U414" t="s">
        <v>652</v>
      </c>
      <c r="V414" t="s">
        <v>652</v>
      </c>
      <c r="W414" t="s">
        <v>652</v>
      </c>
      <c r="X414" t="s">
        <v>652</v>
      </c>
      <c r="Y414" t="s">
        <v>652</v>
      </c>
      <c r="Z414" t="s">
        <v>652</v>
      </c>
      <c r="AA414" t="s">
        <v>652</v>
      </c>
      <c r="AB414" t="s">
        <v>652</v>
      </c>
      <c r="AC414" t="s">
        <v>652</v>
      </c>
      <c r="AD414" t="s">
        <v>652</v>
      </c>
      <c r="AE414" t="s">
        <v>652</v>
      </c>
      <c r="AF414" t="s">
        <v>652</v>
      </c>
      <c r="AG414"/>
      <c r="AH414"/>
      <c r="AI414"/>
      <c r="AJ414"/>
      <c r="AK414"/>
      <c r="AL414"/>
      <c r="AM414"/>
      <c r="AN414"/>
      <c r="AO414"/>
      <c r="AP414"/>
      <c r="AQ414" s="241">
        <v>0</v>
      </c>
      <c r="AR414" s="241">
        <v>0</v>
      </c>
    </row>
    <row r="415" spans="1:44" ht="18" x14ac:dyDescent="0.2">
      <c r="A415" s="278">
        <v>121291</v>
      </c>
      <c r="B415" t="s">
        <v>428</v>
      </c>
      <c r="C415" t="s">
        <v>652</v>
      </c>
      <c r="D415" t="s">
        <v>652</v>
      </c>
      <c r="E415" t="s">
        <v>652</v>
      </c>
      <c r="F415" t="s">
        <v>652</v>
      </c>
      <c r="G415" t="s">
        <v>652</v>
      </c>
      <c r="H415" t="s">
        <v>652</v>
      </c>
      <c r="I415" t="s">
        <v>652</v>
      </c>
      <c r="J415" t="s">
        <v>652</v>
      </c>
      <c r="K415" t="s">
        <v>652</v>
      </c>
      <c r="L415" t="s">
        <v>652</v>
      </c>
      <c r="M415" t="s">
        <v>652</v>
      </c>
      <c r="N415" t="s">
        <v>652</v>
      </c>
      <c r="O415" t="s">
        <v>652</v>
      </c>
      <c r="P415" t="s">
        <v>652</v>
      </c>
      <c r="Q415" t="s">
        <v>652</v>
      </c>
      <c r="R415" t="s">
        <v>652</v>
      </c>
      <c r="S415" t="s">
        <v>652</v>
      </c>
      <c r="T415" t="s">
        <v>652</v>
      </c>
      <c r="U415" t="s">
        <v>652</v>
      </c>
      <c r="V415" t="s">
        <v>652</v>
      </c>
      <c r="W415" t="s">
        <v>652</v>
      </c>
      <c r="X415" t="s">
        <v>652</v>
      </c>
      <c r="Y415" t="s">
        <v>652</v>
      </c>
      <c r="Z415" t="s">
        <v>652</v>
      </c>
      <c r="AA415" t="s">
        <v>652</v>
      </c>
      <c r="AB415" t="s">
        <v>652</v>
      </c>
      <c r="AC415" t="s">
        <v>652</v>
      </c>
      <c r="AD415" t="s">
        <v>652</v>
      </c>
      <c r="AE415" t="s">
        <v>652</v>
      </c>
      <c r="AF415" t="s">
        <v>652</v>
      </c>
      <c r="AG415"/>
      <c r="AH415"/>
      <c r="AI415"/>
      <c r="AJ415"/>
      <c r="AK415"/>
      <c r="AL415"/>
      <c r="AM415"/>
      <c r="AN415"/>
      <c r="AO415"/>
      <c r="AP415"/>
      <c r="AQ415" s="241">
        <v>0</v>
      </c>
      <c r="AR415" s="241">
        <v>0</v>
      </c>
    </row>
    <row r="416" spans="1:44" ht="15" x14ac:dyDescent="0.25">
      <c r="A416" s="267">
        <v>121315</v>
      </c>
      <c r="B416" t="s">
        <v>428</v>
      </c>
      <c r="C416" s="247" t="s">
        <v>190</v>
      </c>
      <c r="D416" s="247" t="s">
        <v>190</v>
      </c>
      <c r="E416" s="247" t="s">
        <v>188</v>
      </c>
      <c r="F416" s="247" t="s">
        <v>188</v>
      </c>
      <c r="G416" s="247" t="s">
        <v>190</v>
      </c>
      <c r="H416" s="247" t="s">
        <v>190</v>
      </c>
      <c r="I416" s="247" t="s">
        <v>190</v>
      </c>
      <c r="J416" s="247" t="s">
        <v>190</v>
      </c>
      <c r="K416" s="247" t="s">
        <v>190</v>
      </c>
      <c r="L416" s="247" t="s">
        <v>190</v>
      </c>
      <c r="M416" s="247" t="s">
        <v>652</v>
      </c>
      <c r="N416" s="247" t="s">
        <v>190</v>
      </c>
      <c r="O416" s="247" t="s">
        <v>190</v>
      </c>
      <c r="P416" s="247" t="s">
        <v>190</v>
      </c>
      <c r="Q416" s="247" t="s">
        <v>188</v>
      </c>
      <c r="R416" s="247" t="s">
        <v>190</v>
      </c>
      <c r="S416" s="247" t="s">
        <v>190</v>
      </c>
      <c r="T416" s="247" t="s">
        <v>190</v>
      </c>
      <c r="U416" s="247" t="s">
        <v>190</v>
      </c>
      <c r="V416" s="247" t="s">
        <v>190</v>
      </c>
      <c r="W416" s="247" t="s">
        <v>188</v>
      </c>
      <c r="X416" s="247" t="s">
        <v>188</v>
      </c>
      <c r="Y416" s="247" t="s">
        <v>190</v>
      </c>
      <c r="Z416" s="247" t="s">
        <v>190</v>
      </c>
      <c r="AA416" s="247" t="s">
        <v>188</v>
      </c>
      <c r="AB416" s="247" t="s">
        <v>188</v>
      </c>
      <c r="AC416" s="247" t="s">
        <v>188</v>
      </c>
      <c r="AD416" s="247" t="s">
        <v>190</v>
      </c>
      <c r="AE416" s="247" t="s">
        <v>188</v>
      </c>
      <c r="AF416" s="247" t="s">
        <v>190</v>
      </c>
      <c r="AG416" s="247"/>
      <c r="AH416" s="247"/>
      <c r="AI416" s="247"/>
      <c r="AJ416" s="247"/>
      <c r="AK416" s="247"/>
      <c r="AL416" s="247"/>
      <c r="AM416" s="247"/>
      <c r="AN416" s="247"/>
      <c r="AO416" s="247"/>
      <c r="AP416" s="247"/>
      <c r="AQ416" s="241">
        <v>0</v>
      </c>
      <c r="AR416" s="241">
        <v>0</v>
      </c>
    </row>
    <row r="417" spans="1:44" ht="21.75" x14ac:dyDescent="0.5">
      <c r="A417" s="268">
        <v>121327</v>
      </c>
      <c r="B417" t="s">
        <v>428</v>
      </c>
      <c r="C417" s="241" t="s">
        <v>190</v>
      </c>
      <c r="D417" s="241" t="s">
        <v>188</v>
      </c>
      <c r="E417" s="241" t="s">
        <v>188</v>
      </c>
      <c r="F417" s="241" t="s">
        <v>188</v>
      </c>
      <c r="G417" s="241" t="s">
        <v>188</v>
      </c>
      <c r="H417" s="241" t="s">
        <v>190</v>
      </c>
      <c r="I417" s="241" t="s">
        <v>188</v>
      </c>
      <c r="J417" s="241" t="s">
        <v>190</v>
      </c>
      <c r="K417" s="241" t="s">
        <v>188</v>
      </c>
      <c r="L417" s="241" t="s">
        <v>190</v>
      </c>
      <c r="M417" s="241" t="s">
        <v>188</v>
      </c>
      <c r="N417" s="241" t="s">
        <v>189</v>
      </c>
      <c r="O417" s="241" t="s">
        <v>188</v>
      </c>
      <c r="P417" s="241" t="s">
        <v>190</v>
      </c>
      <c r="Q417" s="241" t="s">
        <v>190</v>
      </c>
      <c r="R417" s="241" t="s">
        <v>190</v>
      </c>
      <c r="S417" s="241" t="s">
        <v>190</v>
      </c>
      <c r="T417" s="241" t="s">
        <v>188</v>
      </c>
      <c r="U417" s="241" t="s">
        <v>188</v>
      </c>
      <c r="V417" s="241" t="s">
        <v>190</v>
      </c>
      <c r="W417" s="241" t="s">
        <v>189</v>
      </c>
      <c r="X417" s="241" t="s">
        <v>189</v>
      </c>
      <c r="Y417" s="241" t="s">
        <v>190</v>
      </c>
      <c r="Z417" s="241" t="s">
        <v>190</v>
      </c>
      <c r="AA417" s="241" t="s">
        <v>190</v>
      </c>
      <c r="AB417" s="241" t="s">
        <v>189</v>
      </c>
      <c r="AC417" s="241" t="s">
        <v>189</v>
      </c>
      <c r="AD417" s="241" t="s">
        <v>189</v>
      </c>
      <c r="AE417" s="241" t="s">
        <v>189</v>
      </c>
      <c r="AF417" s="241" t="s">
        <v>189</v>
      </c>
      <c r="AQ417" s="241">
        <v>0</v>
      </c>
      <c r="AR417" s="241">
        <v>0</v>
      </c>
    </row>
    <row r="418" spans="1:44" x14ac:dyDescent="0.2">
      <c r="A418">
        <v>121340</v>
      </c>
      <c r="B418" t="s">
        <v>428</v>
      </c>
      <c r="C418" t="s">
        <v>652</v>
      </c>
      <c r="D418" t="s">
        <v>652</v>
      </c>
      <c r="E418" t="s">
        <v>652</v>
      </c>
      <c r="F418" t="s">
        <v>652</v>
      </c>
      <c r="G418" t="s">
        <v>652</v>
      </c>
      <c r="H418" t="s">
        <v>652</v>
      </c>
      <c r="I418" t="s">
        <v>652</v>
      </c>
      <c r="J418" t="s">
        <v>652</v>
      </c>
      <c r="K418" t="s">
        <v>652</v>
      </c>
      <c r="L418" t="s">
        <v>652</v>
      </c>
      <c r="M418" t="s">
        <v>652</v>
      </c>
      <c r="N418" t="s">
        <v>652</v>
      </c>
      <c r="O418" t="s">
        <v>652</v>
      </c>
      <c r="P418" t="s">
        <v>652</v>
      </c>
      <c r="Q418" t="s">
        <v>652</v>
      </c>
      <c r="R418" t="s">
        <v>652</v>
      </c>
      <c r="S418" t="s">
        <v>652</v>
      </c>
      <c r="T418" t="s">
        <v>652</v>
      </c>
      <c r="U418" t="s">
        <v>652</v>
      </c>
      <c r="V418" t="s">
        <v>652</v>
      </c>
      <c r="W418" t="s">
        <v>652</v>
      </c>
      <c r="X418" t="s">
        <v>652</v>
      </c>
      <c r="Y418" t="s">
        <v>652</v>
      </c>
      <c r="Z418" t="s">
        <v>652</v>
      </c>
      <c r="AA418" t="s">
        <v>652</v>
      </c>
      <c r="AB418" t="s">
        <v>652</v>
      </c>
      <c r="AC418" t="s">
        <v>652</v>
      </c>
      <c r="AD418" t="s">
        <v>652</v>
      </c>
      <c r="AE418" t="s">
        <v>652</v>
      </c>
      <c r="AF418" t="s">
        <v>652</v>
      </c>
      <c r="AG418"/>
      <c r="AH418"/>
      <c r="AI418"/>
      <c r="AJ418"/>
      <c r="AK418"/>
      <c r="AL418"/>
      <c r="AM418"/>
      <c r="AN418"/>
      <c r="AO418"/>
      <c r="AP418"/>
      <c r="AQ418" s="241" t="s">
        <v>1718</v>
      </c>
      <c r="AR418" s="241">
        <v>0</v>
      </c>
    </row>
    <row r="419" spans="1:44" ht="18" x14ac:dyDescent="0.2">
      <c r="A419" s="278">
        <v>121341</v>
      </c>
      <c r="B419" t="s">
        <v>428</v>
      </c>
      <c r="C419" t="s">
        <v>652</v>
      </c>
      <c r="D419" t="s">
        <v>652</v>
      </c>
      <c r="E419" t="s">
        <v>652</v>
      </c>
      <c r="F419" t="s">
        <v>652</v>
      </c>
      <c r="G419" t="s">
        <v>652</v>
      </c>
      <c r="H419" t="s">
        <v>652</v>
      </c>
      <c r="I419" t="s">
        <v>652</v>
      </c>
      <c r="J419" t="s">
        <v>652</v>
      </c>
      <c r="K419" t="s">
        <v>652</v>
      </c>
      <c r="L419" t="s">
        <v>652</v>
      </c>
      <c r="M419" t="s">
        <v>652</v>
      </c>
      <c r="N419" t="s">
        <v>652</v>
      </c>
      <c r="O419" t="s">
        <v>652</v>
      </c>
      <c r="P419" t="s">
        <v>652</v>
      </c>
      <c r="Q419" t="s">
        <v>652</v>
      </c>
      <c r="R419" t="s">
        <v>652</v>
      </c>
      <c r="S419" t="s">
        <v>652</v>
      </c>
      <c r="T419" t="s">
        <v>652</v>
      </c>
      <c r="U419" t="s">
        <v>652</v>
      </c>
      <c r="V419" t="s">
        <v>652</v>
      </c>
      <c r="W419" t="s">
        <v>652</v>
      </c>
      <c r="X419" t="s">
        <v>652</v>
      </c>
      <c r="Y419" t="s">
        <v>652</v>
      </c>
      <c r="Z419" t="s">
        <v>652</v>
      </c>
      <c r="AA419" t="s">
        <v>652</v>
      </c>
      <c r="AB419" t="s">
        <v>652</v>
      </c>
      <c r="AC419" t="s">
        <v>652</v>
      </c>
      <c r="AD419" t="s">
        <v>652</v>
      </c>
      <c r="AE419" t="s">
        <v>652</v>
      </c>
      <c r="AF419" t="s">
        <v>652</v>
      </c>
      <c r="AG419"/>
      <c r="AH419"/>
      <c r="AI419"/>
      <c r="AJ419"/>
      <c r="AK419"/>
      <c r="AL419"/>
      <c r="AM419"/>
      <c r="AN419"/>
      <c r="AO419"/>
      <c r="AP419"/>
      <c r="AQ419" s="241">
        <v>0</v>
      </c>
      <c r="AR419" s="241">
        <v>0</v>
      </c>
    </row>
    <row r="420" spans="1:44" ht="21.75" x14ac:dyDescent="0.5">
      <c r="A420" s="268">
        <v>121364</v>
      </c>
      <c r="B420" t="s">
        <v>428</v>
      </c>
      <c r="C420" s="241" t="s">
        <v>652</v>
      </c>
      <c r="D420" s="241" t="s">
        <v>652</v>
      </c>
      <c r="E420" s="241" t="s">
        <v>652</v>
      </c>
      <c r="F420" s="241" t="s">
        <v>652</v>
      </c>
      <c r="G420" s="241" t="s">
        <v>652</v>
      </c>
      <c r="H420" s="241" t="s">
        <v>652</v>
      </c>
      <c r="I420" s="241" t="s">
        <v>652</v>
      </c>
      <c r="J420" s="241" t="s">
        <v>652</v>
      </c>
      <c r="K420" s="241" t="s">
        <v>652</v>
      </c>
      <c r="L420" s="241" t="s">
        <v>652</v>
      </c>
      <c r="M420" s="241" t="s">
        <v>652</v>
      </c>
      <c r="N420" s="241" t="s">
        <v>652</v>
      </c>
      <c r="O420" s="241" t="s">
        <v>652</v>
      </c>
      <c r="P420" s="241" t="s">
        <v>652</v>
      </c>
      <c r="Q420" s="241" t="s">
        <v>652</v>
      </c>
      <c r="R420" s="241" t="s">
        <v>652</v>
      </c>
      <c r="S420" s="241" t="s">
        <v>652</v>
      </c>
      <c r="T420" s="241" t="s">
        <v>652</v>
      </c>
      <c r="U420" s="241" t="s">
        <v>652</v>
      </c>
      <c r="V420" s="241" t="s">
        <v>652</v>
      </c>
      <c r="W420" s="241" t="s">
        <v>652</v>
      </c>
      <c r="X420" s="241" t="s">
        <v>652</v>
      </c>
      <c r="Y420" s="241" t="s">
        <v>652</v>
      </c>
      <c r="Z420" s="241" t="s">
        <v>652</v>
      </c>
      <c r="AA420" s="241" t="s">
        <v>652</v>
      </c>
      <c r="AB420" s="241" t="s">
        <v>652</v>
      </c>
      <c r="AC420" s="241" t="s">
        <v>652</v>
      </c>
      <c r="AD420" s="241" t="s">
        <v>652</v>
      </c>
      <c r="AE420" s="241" t="s">
        <v>652</v>
      </c>
      <c r="AF420" s="241" t="s">
        <v>652</v>
      </c>
      <c r="AQ420" s="241" t="s">
        <v>1800</v>
      </c>
      <c r="AR420" s="241">
        <v>0</v>
      </c>
    </row>
    <row r="421" spans="1:44" ht="21.75" x14ac:dyDescent="0.5">
      <c r="A421" s="254">
        <v>121394</v>
      </c>
      <c r="B421" t="s">
        <v>428</v>
      </c>
      <c r="C421" s="241" t="s">
        <v>188</v>
      </c>
      <c r="D421" s="241" t="s">
        <v>188</v>
      </c>
      <c r="E421" s="241" t="s">
        <v>188</v>
      </c>
      <c r="F421" s="241" t="s">
        <v>188</v>
      </c>
      <c r="G421" s="241" t="s">
        <v>188</v>
      </c>
      <c r="H421" s="241" t="s">
        <v>188</v>
      </c>
      <c r="I421" s="241" t="s">
        <v>190</v>
      </c>
      <c r="J421" s="241" t="s">
        <v>190</v>
      </c>
      <c r="K421" s="241" t="s">
        <v>190</v>
      </c>
      <c r="L421" s="241" t="s">
        <v>190</v>
      </c>
      <c r="M421" s="241" t="s">
        <v>188</v>
      </c>
      <c r="N421" s="241" t="s">
        <v>190</v>
      </c>
      <c r="O421" s="241" t="s">
        <v>190</v>
      </c>
      <c r="P421" s="241" t="s">
        <v>190</v>
      </c>
      <c r="Q421" s="241" t="s">
        <v>190</v>
      </c>
      <c r="R421" s="241" t="s">
        <v>189</v>
      </c>
      <c r="S421" s="241" t="s">
        <v>190</v>
      </c>
      <c r="T421" s="241" t="s">
        <v>188</v>
      </c>
      <c r="U421" s="241" t="s">
        <v>190</v>
      </c>
      <c r="V421" s="241" t="s">
        <v>188</v>
      </c>
      <c r="W421" s="241" t="s">
        <v>189</v>
      </c>
      <c r="X421" s="241" t="s">
        <v>190</v>
      </c>
      <c r="Y421" s="241" t="s">
        <v>188</v>
      </c>
      <c r="Z421" s="241" t="s">
        <v>190</v>
      </c>
      <c r="AA421" s="241" t="s">
        <v>190</v>
      </c>
      <c r="AB421" s="241" t="s">
        <v>189</v>
      </c>
      <c r="AC421" s="241" t="s">
        <v>189</v>
      </c>
      <c r="AD421" s="241" t="s">
        <v>189</v>
      </c>
      <c r="AE421" s="241" t="s">
        <v>189</v>
      </c>
      <c r="AF421" s="241" t="s">
        <v>189</v>
      </c>
      <c r="AQ421" s="241">
        <v>0</v>
      </c>
      <c r="AR421" s="241">
        <v>0</v>
      </c>
    </row>
    <row r="422" spans="1:44" x14ac:dyDescent="0.2">
      <c r="A422">
        <v>121400</v>
      </c>
      <c r="B422" t="s">
        <v>428</v>
      </c>
      <c r="C422" t="s">
        <v>188</v>
      </c>
      <c r="D422" t="s">
        <v>188</v>
      </c>
      <c r="E422" t="s">
        <v>188</v>
      </c>
      <c r="F422" t="s">
        <v>188</v>
      </c>
      <c r="G422" t="s">
        <v>190</v>
      </c>
      <c r="H422" t="s">
        <v>188</v>
      </c>
      <c r="I422" t="s">
        <v>188</v>
      </c>
      <c r="J422" t="s">
        <v>190</v>
      </c>
      <c r="K422" t="s">
        <v>188</v>
      </c>
      <c r="L422" t="s">
        <v>190</v>
      </c>
      <c r="M422" t="s">
        <v>188</v>
      </c>
      <c r="N422" t="s">
        <v>188</v>
      </c>
      <c r="O422" t="s">
        <v>188</v>
      </c>
      <c r="P422" t="s">
        <v>190</v>
      </c>
      <c r="Q422" t="s">
        <v>188</v>
      </c>
      <c r="R422" t="s">
        <v>188</v>
      </c>
      <c r="S422" t="s">
        <v>190</v>
      </c>
      <c r="T422" t="s">
        <v>188</v>
      </c>
      <c r="U422" t="s">
        <v>188</v>
      </c>
      <c r="V422" t="s">
        <v>190</v>
      </c>
      <c r="W422" t="s">
        <v>188</v>
      </c>
      <c r="X422" t="s">
        <v>190</v>
      </c>
      <c r="Y422" t="s">
        <v>188</v>
      </c>
      <c r="Z422" t="s">
        <v>190</v>
      </c>
      <c r="AA422" t="s">
        <v>188</v>
      </c>
      <c r="AB422" t="s">
        <v>188</v>
      </c>
      <c r="AC422" t="s">
        <v>188</v>
      </c>
      <c r="AD422" t="s">
        <v>188</v>
      </c>
      <c r="AE422" t="s">
        <v>190</v>
      </c>
      <c r="AF422" t="s">
        <v>188</v>
      </c>
      <c r="AG422"/>
      <c r="AH422"/>
      <c r="AI422"/>
      <c r="AJ422"/>
      <c r="AK422"/>
      <c r="AL422"/>
      <c r="AM422"/>
      <c r="AN422"/>
      <c r="AO422"/>
      <c r="AP422"/>
      <c r="AQ422" s="241">
        <v>0</v>
      </c>
      <c r="AR422" s="241">
        <v>0</v>
      </c>
    </row>
    <row r="423" spans="1:44" ht="18" x14ac:dyDescent="0.2">
      <c r="A423" s="278">
        <v>121404</v>
      </c>
      <c r="B423" t="s">
        <v>428</v>
      </c>
      <c r="C423" t="s">
        <v>652</v>
      </c>
      <c r="D423" t="s">
        <v>652</v>
      </c>
      <c r="E423" t="s">
        <v>652</v>
      </c>
      <c r="F423" t="s">
        <v>652</v>
      </c>
      <c r="G423" t="s">
        <v>652</v>
      </c>
      <c r="H423" t="s">
        <v>652</v>
      </c>
      <c r="I423" t="s">
        <v>652</v>
      </c>
      <c r="J423" t="s">
        <v>652</v>
      </c>
      <c r="K423" t="s">
        <v>652</v>
      </c>
      <c r="L423" t="s">
        <v>652</v>
      </c>
      <c r="M423" t="s">
        <v>652</v>
      </c>
      <c r="N423" t="s">
        <v>652</v>
      </c>
      <c r="O423" t="s">
        <v>652</v>
      </c>
      <c r="P423" t="s">
        <v>652</v>
      </c>
      <c r="Q423" t="s">
        <v>652</v>
      </c>
      <c r="R423" t="s">
        <v>652</v>
      </c>
      <c r="S423" t="s">
        <v>652</v>
      </c>
      <c r="T423" t="s">
        <v>652</v>
      </c>
      <c r="U423" t="s">
        <v>652</v>
      </c>
      <c r="V423" t="s">
        <v>652</v>
      </c>
      <c r="W423" t="s">
        <v>652</v>
      </c>
      <c r="X423" t="s">
        <v>652</v>
      </c>
      <c r="Y423" t="s">
        <v>652</v>
      </c>
      <c r="Z423" t="s">
        <v>652</v>
      </c>
      <c r="AA423" t="s">
        <v>652</v>
      </c>
      <c r="AB423" t="s">
        <v>652</v>
      </c>
      <c r="AC423" t="s">
        <v>652</v>
      </c>
      <c r="AD423" t="s">
        <v>652</v>
      </c>
      <c r="AE423" t="s">
        <v>652</v>
      </c>
      <c r="AF423" t="s">
        <v>652</v>
      </c>
      <c r="AG423"/>
      <c r="AH423"/>
      <c r="AI423"/>
      <c r="AJ423"/>
      <c r="AK423"/>
      <c r="AL423"/>
      <c r="AM423"/>
      <c r="AN423"/>
      <c r="AO423"/>
      <c r="AP423"/>
      <c r="AQ423" s="241">
        <v>0</v>
      </c>
      <c r="AR423" s="241">
        <v>0</v>
      </c>
    </row>
    <row r="424" spans="1:44" ht="21.75" x14ac:dyDescent="0.5">
      <c r="A424" s="254">
        <v>121405</v>
      </c>
      <c r="B424" t="s">
        <v>428</v>
      </c>
      <c r="C424" s="241" t="s">
        <v>188</v>
      </c>
      <c r="D424" s="241" t="s">
        <v>188</v>
      </c>
      <c r="E424" s="241" t="s">
        <v>188</v>
      </c>
      <c r="F424" s="241" t="s">
        <v>190</v>
      </c>
      <c r="G424" s="241" t="s">
        <v>188</v>
      </c>
      <c r="H424" s="241" t="s">
        <v>188</v>
      </c>
      <c r="I424" s="241" t="s">
        <v>188</v>
      </c>
      <c r="J424" s="241" t="s">
        <v>188</v>
      </c>
      <c r="K424" s="241" t="s">
        <v>188</v>
      </c>
      <c r="L424" s="241" t="s">
        <v>190</v>
      </c>
      <c r="M424" s="241" t="s">
        <v>189</v>
      </c>
      <c r="N424" s="241" t="s">
        <v>188</v>
      </c>
      <c r="O424" s="241" t="s">
        <v>189</v>
      </c>
      <c r="P424" s="241" t="s">
        <v>190</v>
      </c>
      <c r="Q424" s="241" t="s">
        <v>188</v>
      </c>
      <c r="R424" s="241" t="s">
        <v>189</v>
      </c>
      <c r="S424" s="241" t="s">
        <v>190</v>
      </c>
      <c r="T424" s="241" t="s">
        <v>189</v>
      </c>
      <c r="U424" s="241" t="s">
        <v>190</v>
      </c>
      <c r="V424" s="241" t="s">
        <v>190</v>
      </c>
      <c r="W424" s="241" t="s">
        <v>190</v>
      </c>
      <c r="X424" s="241" t="s">
        <v>190</v>
      </c>
      <c r="Y424" s="241" t="s">
        <v>190</v>
      </c>
      <c r="Z424" s="241" t="s">
        <v>190</v>
      </c>
      <c r="AA424" s="241" t="s">
        <v>190</v>
      </c>
      <c r="AB424" s="241" t="s">
        <v>189</v>
      </c>
      <c r="AC424" s="241" t="s">
        <v>190</v>
      </c>
      <c r="AD424" s="241" t="s">
        <v>190</v>
      </c>
      <c r="AE424" s="241" t="s">
        <v>189</v>
      </c>
      <c r="AF424" s="241" t="s">
        <v>190</v>
      </c>
      <c r="AQ424" s="241">
        <v>0</v>
      </c>
      <c r="AR424" s="241">
        <v>0</v>
      </c>
    </row>
    <row r="425" spans="1:44" ht="18" x14ac:dyDescent="0.2">
      <c r="A425" s="278">
        <v>121415</v>
      </c>
      <c r="B425" t="s">
        <v>428</v>
      </c>
      <c r="C425" t="s">
        <v>652</v>
      </c>
      <c r="D425" t="s">
        <v>652</v>
      </c>
      <c r="E425" t="s">
        <v>652</v>
      </c>
      <c r="F425" t="s">
        <v>652</v>
      </c>
      <c r="G425" t="s">
        <v>652</v>
      </c>
      <c r="H425" t="s">
        <v>652</v>
      </c>
      <c r="I425" t="s">
        <v>652</v>
      </c>
      <c r="J425" t="s">
        <v>652</v>
      </c>
      <c r="K425" t="s">
        <v>652</v>
      </c>
      <c r="L425" t="s">
        <v>652</v>
      </c>
      <c r="M425" t="s">
        <v>652</v>
      </c>
      <c r="N425" t="s">
        <v>652</v>
      </c>
      <c r="O425" t="s">
        <v>652</v>
      </c>
      <c r="P425" t="s">
        <v>652</v>
      </c>
      <c r="Q425" t="s">
        <v>652</v>
      </c>
      <c r="R425" t="s">
        <v>652</v>
      </c>
      <c r="S425" t="s">
        <v>652</v>
      </c>
      <c r="T425" t="s">
        <v>652</v>
      </c>
      <c r="U425" t="s">
        <v>652</v>
      </c>
      <c r="V425" t="s">
        <v>652</v>
      </c>
      <c r="W425" t="s">
        <v>652</v>
      </c>
      <c r="X425" t="s">
        <v>652</v>
      </c>
      <c r="Y425" t="s">
        <v>652</v>
      </c>
      <c r="Z425" t="s">
        <v>652</v>
      </c>
      <c r="AA425" t="s">
        <v>652</v>
      </c>
      <c r="AB425" t="s">
        <v>652</v>
      </c>
      <c r="AC425" t="s">
        <v>652</v>
      </c>
      <c r="AD425" t="s">
        <v>652</v>
      </c>
      <c r="AE425" t="s">
        <v>652</v>
      </c>
      <c r="AF425" t="s">
        <v>652</v>
      </c>
      <c r="AG425"/>
      <c r="AH425"/>
      <c r="AI425"/>
      <c r="AJ425"/>
      <c r="AK425"/>
      <c r="AL425"/>
      <c r="AM425"/>
      <c r="AN425"/>
      <c r="AO425"/>
      <c r="AP425"/>
      <c r="AQ425" s="241">
        <v>0</v>
      </c>
      <c r="AR425" s="241">
        <v>0</v>
      </c>
    </row>
    <row r="426" spans="1:44" x14ac:dyDescent="0.2">
      <c r="A426" s="241">
        <v>121434</v>
      </c>
      <c r="B426" t="s">
        <v>428</v>
      </c>
      <c r="C426" s="241" t="s">
        <v>188</v>
      </c>
      <c r="D426" s="241" t="s">
        <v>190</v>
      </c>
      <c r="E426" s="241" t="s">
        <v>190</v>
      </c>
      <c r="F426" s="241" t="s">
        <v>188</v>
      </c>
      <c r="G426" s="241" t="s">
        <v>190</v>
      </c>
      <c r="H426" s="241" t="s">
        <v>188</v>
      </c>
      <c r="I426" s="241" t="s">
        <v>188</v>
      </c>
      <c r="J426" s="241" t="s">
        <v>190</v>
      </c>
      <c r="K426" s="241" t="s">
        <v>190</v>
      </c>
      <c r="L426" s="241" t="s">
        <v>190</v>
      </c>
      <c r="M426" s="241" t="s">
        <v>189</v>
      </c>
      <c r="N426" s="241" t="s">
        <v>188</v>
      </c>
      <c r="O426" s="241" t="s">
        <v>190</v>
      </c>
      <c r="P426" s="241" t="s">
        <v>188</v>
      </c>
      <c r="Q426" s="241" t="s">
        <v>190</v>
      </c>
      <c r="R426" s="241" t="s">
        <v>190</v>
      </c>
      <c r="S426" s="241" t="s">
        <v>190</v>
      </c>
      <c r="T426" s="241" t="s">
        <v>189</v>
      </c>
      <c r="U426" s="241" t="s">
        <v>190</v>
      </c>
      <c r="V426" s="241" t="s">
        <v>189</v>
      </c>
      <c r="W426" s="241" t="s">
        <v>190</v>
      </c>
      <c r="X426" s="241" t="s">
        <v>190</v>
      </c>
      <c r="Y426" s="241" t="s">
        <v>188</v>
      </c>
      <c r="Z426" s="241" t="s">
        <v>190</v>
      </c>
      <c r="AA426" s="241" t="s">
        <v>188</v>
      </c>
      <c r="AB426" s="241" t="s">
        <v>190</v>
      </c>
      <c r="AC426" s="241" t="s">
        <v>190</v>
      </c>
      <c r="AD426" s="241" t="s">
        <v>189</v>
      </c>
      <c r="AE426" s="241" t="s">
        <v>189</v>
      </c>
      <c r="AF426" s="241" t="s">
        <v>189</v>
      </c>
      <c r="AQ426" s="241">
        <v>0</v>
      </c>
      <c r="AR426" s="241">
        <v>0</v>
      </c>
    </row>
    <row r="427" spans="1:44" x14ac:dyDescent="0.2">
      <c r="A427">
        <v>121437</v>
      </c>
      <c r="B427" t="s">
        <v>428</v>
      </c>
      <c r="C427" t="s">
        <v>189</v>
      </c>
      <c r="D427" t="s">
        <v>189</v>
      </c>
      <c r="E427" t="s">
        <v>189</v>
      </c>
      <c r="F427" t="s">
        <v>188</v>
      </c>
      <c r="G427" t="s">
        <v>188</v>
      </c>
      <c r="H427" t="s">
        <v>189</v>
      </c>
      <c r="I427" t="s">
        <v>188</v>
      </c>
      <c r="J427" t="s">
        <v>189</v>
      </c>
      <c r="K427" t="s">
        <v>188</v>
      </c>
      <c r="L427" t="s">
        <v>189</v>
      </c>
      <c r="M427" t="s">
        <v>189</v>
      </c>
      <c r="N427" t="s">
        <v>188</v>
      </c>
      <c r="O427" t="s">
        <v>190</v>
      </c>
      <c r="P427" t="s">
        <v>190</v>
      </c>
      <c r="Q427" t="s">
        <v>190</v>
      </c>
      <c r="R427" t="s">
        <v>190</v>
      </c>
      <c r="S427" t="s">
        <v>190</v>
      </c>
      <c r="T427" t="s">
        <v>188</v>
      </c>
      <c r="U427" t="s">
        <v>188</v>
      </c>
      <c r="V427" t="s">
        <v>188</v>
      </c>
      <c r="W427" t="s">
        <v>190</v>
      </c>
      <c r="X427" t="s">
        <v>190</v>
      </c>
      <c r="Y427" t="s">
        <v>190</v>
      </c>
      <c r="Z427" t="s">
        <v>190</v>
      </c>
      <c r="AA427" t="s">
        <v>190</v>
      </c>
      <c r="AB427" t="s">
        <v>189</v>
      </c>
      <c r="AC427" t="s">
        <v>189</v>
      </c>
      <c r="AD427" t="s">
        <v>189</v>
      </c>
      <c r="AE427" t="s">
        <v>189</v>
      </c>
      <c r="AF427" t="s">
        <v>189</v>
      </c>
      <c r="AG427"/>
      <c r="AH427"/>
      <c r="AI427"/>
      <c r="AJ427"/>
      <c r="AK427"/>
      <c r="AL427"/>
      <c r="AM427"/>
      <c r="AN427"/>
      <c r="AO427"/>
      <c r="AP427"/>
      <c r="AQ427" s="241">
        <v>0</v>
      </c>
      <c r="AR427" s="241">
        <v>0</v>
      </c>
    </row>
    <row r="428" spans="1:44" x14ac:dyDescent="0.2">
      <c r="A428">
        <v>121440</v>
      </c>
      <c r="B428" t="s">
        <v>428</v>
      </c>
      <c r="C428" t="s">
        <v>652</v>
      </c>
      <c r="D428" t="s">
        <v>652</v>
      </c>
      <c r="E428" t="s">
        <v>652</v>
      </c>
      <c r="F428" t="s">
        <v>652</v>
      </c>
      <c r="G428" t="s">
        <v>652</v>
      </c>
      <c r="H428" t="s">
        <v>652</v>
      </c>
      <c r="I428" t="s">
        <v>652</v>
      </c>
      <c r="J428" t="s">
        <v>652</v>
      </c>
      <c r="K428" t="s">
        <v>652</v>
      </c>
      <c r="L428" t="s">
        <v>652</v>
      </c>
      <c r="M428" t="s">
        <v>652</v>
      </c>
      <c r="N428" t="s">
        <v>652</v>
      </c>
      <c r="O428" t="s">
        <v>652</v>
      </c>
      <c r="P428" t="s">
        <v>652</v>
      </c>
      <c r="Q428" t="s">
        <v>652</v>
      </c>
      <c r="R428" t="s">
        <v>652</v>
      </c>
      <c r="S428" t="s">
        <v>652</v>
      </c>
      <c r="T428" t="s">
        <v>652</v>
      </c>
      <c r="U428" t="s">
        <v>652</v>
      </c>
      <c r="V428" t="s">
        <v>652</v>
      </c>
      <c r="W428" t="s">
        <v>652</v>
      </c>
      <c r="X428" t="s">
        <v>652</v>
      </c>
      <c r="Y428" t="s">
        <v>652</v>
      </c>
      <c r="Z428" t="s">
        <v>652</v>
      </c>
      <c r="AA428" t="s">
        <v>652</v>
      </c>
      <c r="AB428" t="s">
        <v>652</v>
      </c>
      <c r="AC428" t="s">
        <v>652</v>
      </c>
      <c r="AD428" t="s">
        <v>652</v>
      </c>
      <c r="AE428" t="s">
        <v>652</v>
      </c>
      <c r="AF428" t="s">
        <v>652</v>
      </c>
      <c r="AG428"/>
      <c r="AH428"/>
      <c r="AI428"/>
      <c r="AJ428"/>
      <c r="AK428"/>
      <c r="AL428"/>
      <c r="AM428"/>
      <c r="AN428"/>
      <c r="AO428"/>
      <c r="AP428"/>
      <c r="AQ428" s="241" t="s">
        <v>1716</v>
      </c>
      <c r="AR428" s="241">
        <v>0</v>
      </c>
    </row>
    <row r="429" spans="1:44" x14ac:dyDescent="0.2">
      <c r="A429">
        <v>121462</v>
      </c>
      <c r="B429" t="s">
        <v>428</v>
      </c>
      <c r="C429" t="s">
        <v>652</v>
      </c>
      <c r="D429" t="s">
        <v>652</v>
      </c>
      <c r="E429" t="s">
        <v>652</v>
      </c>
      <c r="F429" t="s">
        <v>652</v>
      </c>
      <c r="G429" t="s">
        <v>652</v>
      </c>
      <c r="H429" t="s">
        <v>652</v>
      </c>
      <c r="I429" t="s">
        <v>652</v>
      </c>
      <c r="J429" t="s">
        <v>652</v>
      </c>
      <c r="K429" t="s">
        <v>652</v>
      </c>
      <c r="L429" t="s">
        <v>652</v>
      </c>
      <c r="M429" t="s">
        <v>652</v>
      </c>
      <c r="N429" t="s">
        <v>652</v>
      </c>
      <c r="O429" t="s">
        <v>652</v>
      </c>
      <c r="P429" t="s">
        <v>652</v>
      </c>
      <c r="Q429" t="s">
        <v>652</v>
      </c>
      <c r="R429" t="s">
        <v>652</v>
      </c>
      <c r="S429" t="s">
        <v>652</v>
      </c>
      <c r="T429" t="s">
        <v>652</v>
      </c>
      <c r="U429" t="s">
        <v>652</v>
      </c>
      <c r="V429" t="s">
        <v>652</v>
      </c>
      <c r="W429" t="s">
        <v>652</v>
      </c>
      <c r="X429" t="s">
        <v>652</v>
      </c>
      <c r="Y429" t="s">
        <v>652</v>
      </c>
      <c r="Z429" t="s">
        <v>652</v>
      </c>
      <c r="AA429" t="s">
        <v>652</v>
      </c>
      <c r="AB429" t="s">
        <v>652</v>
      </c>
      <c r="AC429" t="s">
        <v>652</v>
      </c>
      <c r="AD429" t="s">
        <v>652</v>
      </c>
      <c r="AE429" t="s">
        <v>652</v>
      </c>
      <c r="AF429" t="s">
        <v>652</v>
      </c>
      <c r="AG429"/>
      <c r="AH429"/>
      <c r="AI429"/>
      <c r="AJ429"/>
      <c r="AK429"/>
      <c r="AL429"/>
      <c r="AM429"/>
      <c r="AN429"/>
      <c r="AO429"/>
      <c r="AP429"/>
      <c r="AQ429" s="241" t="s">
        <v>1716</v>
      </c>
      <c r="AR429" s="241">
        <v>0</v>
      </c>
    </row>
    <row r="430" spans="1:44" ht="18" x14ac:dyDescent="0.2">
      <c r="A430" s="278">
        <v>121467</v>
      </c>
      <c r="B430" t="s">
        <v>428</v>
      </c>
      <c r="C430" t="s">
        <v>652</v>
      </c>
      <c r="D430" t="s">
        <v>652</v>
      </c>
      <c r="E430" t="s">
        <v>652</v>
      </c>
      <c r="F430" t="s">
        <v>652</v>
      </c>
      <c r="G430" t="s">
        <v>652</v>
      </c>
      <c r="H430" t="s">
        <v>652</v>
      </c>
      <c r="I430" t="s">
        <v>652</v>
      </c>
      <c r="J430" t="s">
        <v>652</v>
      </c>
      <c r="K430" t="s">
        <v>652</v>
      </c>
      <c r="L430" t="s">
        <v>652</v>
      </c>
      <c r="M430" t="s">
        <v>652</v>
      </c>
      <c r="N430" t="s">
        <v>652</v>
      </c>
      <c r="O430" t="s">
        <v>652</v>
      </c>
      <c r="P430" t="s">
        <v>652</v>
      </c>
      <c r="Q430" t="s">
        <v>652</v>
      </c>
      <c r="R430" t="s">
        <v>652</v>
      </c>
      <c r="S430" t="s">
        <v>652</v>
      </c>
      <c r="T430" t="s">
        <v>652</v>
      </c>
      <c r="U430" t="s">
        <v>652</v>
      </c>
      <c r="V430" t="s">
        <v>652</v>
      </c>
      <c r="W430" t="s">
        <v>652</v>
      </c>
      <c r="X430" t="s">
        <v>652</v>
      </c>
      <c r="Y430" t="s">
        <v>652</v>
      </c>
      <c r="Z430" t="s">
        <v>652</v>
      </c>
      <c r="AA430" t="s">
        <v>652</v>
      </c>
      <c r="AB430" t="s">
        <v>652</v>
      </c>
      <c r="AC430" t="s">
        <v>652</v>
      </c>
      <c r="AD430" t="s">
        <v>652</v>
      </c>
      <c r="AE430" t="s">
        <v>652</v>
      </c>
      <c r="AF430" t="s">
        <v>652</v>
      </c>
      <c r="AG430"/>
      <c r="AH430"/>
      <c r="AI430"/>
      <c r="AJ430"/>
      <c r="AK430"/>
      <c r="AL430"/>
      <c r="AM430"/>
      <c r="AN430"/>
      <c r="AO430"/>
      <c r="AP430"/>
      <c r="AQ430" s="241">
        <v>0</v>
      </c>
      <c r="AR430" s="241">
        <v>0</v>
      </c>
    </row>
    <row r="431" spans="1:44" ht="18" x14ac:dyDescent="0.2">
      <c r="A431" s="278">
        <v>121470</v>
      </c>
      <c r="B431" t="s">
        <v>428</v>
      </c>
      <c r="C431" t="s">
        <v>652</v>
      </c>
      <c r="D431" t="s">
        <v>652</v>
      </c>
      <c r="E431" t="s">
        <v>652</v>
      </c>
      <c r="F431" t="s">
        <v>652</v>
      </c>
      <c r="G431" t="s">
        <v>652</v>
      </c>
      <c r="H431" t="s">
        <v>652</v>
      </c>
      <c r="I431" t="s">
        <v>652</v>
      </c>
      <c r="J431" t="s">
        <v>652</v>
      </c>
      <c r="K431" t="s">
        <v>652</v>
      </c>
      <c r="L431" t="s">
        <v>652</v>
      </c>
      <c r="M431" t="s">
        <v>652</v>
      </c>
      <c r="N431" t="s">
        <v>652</v>
      </c>
      <c r="O431" t="s">
        <v>652</v>
      </c>
      <c r="P431" t="s">
        <v>652</v>
      </c>
      <c r="Q431" t="s">
        <v>652</v>
      </c>
      <c r="R431" t="s">
        <v>652</v>
      </c>
      <c r="S431" t="s">
        <v>652</v>
      </c>
      <c r="T431" t="s">
        <v>652</v>
      </c>
      <c r="U431" t="s">
        <v>652</v>
      </c>
      <c r="V431" t="s">
        <v>652</v>
      </c>
      <c r="W431" t="s">
        <v>652</v>
      </c>
      <c r="X431" t="s">
        <v>652</v>
      </c>
      <c r="Y431" t="s">
        <v>652</v>
      </c>
      <c r="Z431" t="s">
        <v>652</v>
      </c>
      <c r="AA431" t="s">
        <v>652</v>
      </c>
      <c r="AB431" t="s">
        <v>652</v>
      </c>
      <c r="AC431" t="s">
        <v>652</v>
      </c>
      <c r="AD431" t="s">
        <v>652</v>
      </c>
      <c r="AE431" t="s">
        <v>652</v>
      </c>
      <c r="AF431" t="s">
        <v>652</v>
      </c>
      <c r="AG431"/>
      <c r="AH431"/>
      <c r="AI431"/>
      <c r="AJ431"/>
      <c r="AK431"/>
      <c r="AL431"/>
      <c r="AM431"/>
      <c r="AN431"/>
      <c r="AO431"/>
      <c r="AP431"/>
      <c r="AQ431" s="241">
        <v>0</v>
      </c>
      <c r="AR431" s="241">
        <v>0</v>
      </c>
    </row>
    <row r="432" spans="1:44" x14ac:dyDescent="0.2">
      <c r="A432">
        <v>121529</v>
      </c>
      <c r="B432" t="s">
        <v>428</v>
      </c>
      <c r="C432" t="s">
        <v>652</v>
      </c>
      <c r="D432" t="s">
        <v>652</v>
      </c>
      <c r="E432" t="s">
        <v>652</v>
      </c>
      <c r="F432" t="s">
        <v>652</v>
      </c>
      <c r="G432" t="s">
        <v>652</v>
      </c>
      <c r="H432" t="s">
        <v>652</v>
      </c>
      <c r="I432" t="s">
        <v>652</v>
      </c>
      <c r="J432" t="s">
        <v>652</v>
      </c>
      <c r="K432" t="s">
        <v>652</v>
      </c>
      <c r="L432" t="s">
        <v>652</v>
      </c>
      <c r="M432" t="s">
        <v>652</v>
      </c>
      <c r="N432" t="s">
        <v>652</v>
      </c>
      <c r="O432" t="s">
        <v>652</v>
      </c>
      <c r="P432" t="s">
        <v>652</v>
      </c>
      <c r="Q432" t="s">
        <v>652</v>
      </c>
      <c r="R432" t="s">
        <v>652</v>
      </c>
      <c r="S432" t="s">
        <v>652</v>
      </c>
      <c r="T432" t="s">
        <v>652</v>
      </c>
      <c r="U432" t="s">
        <v>652</v>
      </c>
      <c r="V432" t="s">
        <v>652</v>
      </c>
      <c r="W432" t="s">
        <v>652</v>
      </c>
      <c r="X432" t="s">
        <v>652</v>
      </c>
      <c r="Y432" t="s">
        <v>652</v>
      </c>
      <c r="Z432" t="s">
        <v>652</v>
      </c>
      <c r="AA432" t="s">
        <v>652</v>
      </c>
      <c r="AB432" t="s">
        <v>652</v>
      </c>
      <c r="AC432" t="s">
        <v>652</v>
      </c>
      <c r="AD432" t="s">
        <v>652</v>
      </c>
      <c r="AE432" t="s">
        <v>652</v>
      </c>
      <c r="AF432" t="s">
        <v>652</v>
      </c>
      <c r="AG432"/>
      <c r="AH432"/>
      <c r="AI432"/>
      <c r="AJ432"/>
      <c r="AK432"/>
      <c r="AL432"/>
      <c r="AM432"/>
      <c r="AN432"/>
      <c r="AO432"/>
      <c r="AP432"/>
      <c r="AQ432" s="241" t="s">
        <v>1718</v>
      </c>
      <c r="AR432" s="241">
        <v>0</v>
      </c>
    </row>
    <row r="433" spans="1:44" ht="21.75" x14ac:dyDescent="0.5">
      <c r="A433" s="268">
        <v>121537</v>
      </c>
      <c r="B433" t="s">
        <v>428</v>
      </c>
      <c r="C433" s="241" t="s">
        <v>190</v>
      </c>
      <c r="D433" s="241" t="s">
        <v>190</v>
      </c>
      <c r="E433" s="241" t="s">
        <v>188</v>
      </c>
      <c r="F433" s="241" t="s">
        <v>188</v>
      </c>
      <c r="G433" s="241" t="s">
        <v>188</v>
      </c>
      <c r="H433" s="241" t="s">
        <v>190</v>
      </c>
      <c r="I433" s="241" t="s">
        <v>190</v>
      </c>
      <c r="J433" s="241" t="s">
        <v>190</v>
      </c>
      <c r="K433" s="241" t="s">
        <v>188</v>
      </c>
      <c r="L433" s="241" t="s">
        <v>188</v>
      </c>
      <c r="M433" s="241" t="s">
        <v>188</v>
      </c>
      <c r="N433" s="241" t="s">
        <v>188</v>
      </c>
      <c r="O433" s="241" t="s">
        <v>188</v>
      </c>
      <c r="P433" s="241" t="s">
        <v>190</v>
      </c>
      <c r="Q433" s="241" t="s">
        <v>188</v>
      </c>
      <c r="R433" s="241" t="s">
        <v>188</v>
      </c>
      <c r="S433" s="241" t="s">
        <v>190</v>
      </c>
      <c r="T433" s="241" t="s">
        <v>190</v>
      </c>
      <c r="U433" s="241" t="s">
        <v>190</v>
      </c>
      <c r="V433" s="241" t="s">
        <v>188</v>
      </c>
      <c r="W433" s="241" t="s">
        <v>190</v>
      </c>
      <c r="X433" s="241" t="s">
        <v>189</v>
      </c>
      <c r="Y433" s="241" t="s">
        <v>189</v>
      </c>
      <c r="Z433" s="241" t="s">
        <v>189</v>
      </c>
      <c r="AA433" s="241" t="s">
        <v>190</v>
      </c>
      <c r="AB433" s="241" t="s">
        <v>189</v>
      </c>
      <c r="AC433" s="241" t="s">
        <v>189</v>
      </c>
      <c r="AD433" s="241" t="s">
        <v>189</v>
      </c>
      <c r="AE433" s="241" t="s">
        <v>189</v>
      </c>
      <c r="AF433" s="241" t="s">
        <v>189</v>
      </c>
      <c r="AQ433" s="241">
        <v>0</v>
      </c>
      <c r="AR433" s="241">
        <v>0</v>
      </c>
    </row>
    <row r="434" spans="1:44" x14ac:dyDescent="0.2">
      <c r="A434" s="241">
        <v>121555</v>
      </c>
      <c r="B434" t="s">
        <v>428</v>
      </c>
      <c r="C434" s="241" t="s">
        <v>190</v>
      </c>
      <c r="D434" s="241" t="s">
        <v>190</v>
      </c>
      <c r="E434" s="241" t="s">
        <v>190</v>
      </c>
      <c r="F434" s="241" t="s">
        <v>190</v>
      </c>
      <c r="G434" s="241" t="s">
        <v>188</v>
      </c>
      <c r="H434" s="241" t="s">
        <v>190</v>
      </c>
      <c r="I434" s="241" t="s">
        <v>190</v>
      </c>
      <c r="J434" s="241" t="s">
        <v>188</v>
      </c>
      <c r="K434" s="241" t="s">
        <v>190</v>
      </c>
      <c r="L434" s="241" t="s">
        <v>188</v>
      </c>
      <c r="M434" s="241" t="s">
        <v>190</v>
      </c>
      <c r="N434" s="241" t="s">
        <v>190</v>
      </c>
      <c r="O434" s="241" t="s">
        <v>190</v>
      </c>
      <c r="P434" s="241" t="s">
        <v>188</v>
      </c>
      <c r="Q434" s="241" t="s">
        <v>190</v>
      </c>
      <c r="R434" s="241" t="s">
        <v>189</v>
      </c>
      <c r="S434" s="241" t="s">
        <v>190</v>
      </c>
      <c r="T434" s="241" t="s">
        <v>190</v>
      </c>
      <c r="U434" s="241" t="s">
        <v>190</v>
      </c>
      <c r="V434" s="241" t="s">
        <v>190</v>
      </c>
      <c r="W434" s="241" t="s">
        <v>190</v>
      </c>
      <c r="X434" s="241" t="s">
        <v>188</v>
      </c>
      <c r="Y434" s="241" t="s">
        <v>188</v>
      </c>
      <c r="Z434" s="241" t="s">
        <v>190</v>
      </c>
      <c r="AA434" s="241" t="s">
        <v>188</v>
      </c>
      <c r="AB434" s="241" t="s">
        <v>190</v>
      </c>
      <c r="AC434" s="241" t="s">
        <v>190</v>
      </c>
      <c r="AD434" s="241" t="s">
        <v>190</v>
      </c>
      <c r="AE434" s="241" t="s">
        <v>190</v>
      </c>
      <c r="AF434" s="241" t="s">
        <v>190</v>
      </c>
      <c r="AQ434" s="241">
        <v>0</v>
      </c>
      <c r="AR434" s="241">
        <v>0</v>
      </c>
    </row>
    <row r="435" spans="1:44" x14ac:dyDescent="0.2">
      <c r="A435" s="241">
        <v>121573</v>
      </c>
      <c r="B435" t="s">
        <v>428</v>
      </c>
      <c r="C435" s="241" t="s">
        <v>190</v>
      </c>
      <c r="D435" s="241" t="s">
        <v>190</v>
      </c>
      <c r="E435" s="241" t="s">
        <v>190</v>
      </c>
      <c r="F435" s="241" t="s">
        <v>190</v>
      </c>
      <c r="G435" s="241" t="s">
        <v>190</v>
      </c>
      <c r="H435" s="241" t="s">
        <v>190</v>
      </c>
      <c r="I435" s="241" t="s">
        <v>188</v>
      </c>
      <c r="J435" s="241" t="s">
        <v>188</v>
      </c>
      <c r="K435" s="241" t="s">
        <v>188</v>
      </c>
      <c r="L435" s="241" t="s">
        <v>188</v>
      </c>
      <c r="M435" s="241" t="s">
        <v>190</v>
      </c>
      <c r="N435" s="241" t="s">
        <v>188</v>
      </c>
      <c r="O435" s="241" t="s">
        <v>188</v>
      </c>
      <c r="P435" s="241" t="s">
        <v>188</v>
      </c>
      <c r="Q435" s="241" t="s">
        <v>190</v>
      </c>
      <c r="R435" s="241" t="s">
        <v>190</v>
      </c>
      <c r="S435" s="241" t="s">
        <v>190</v>
      </c>
      <c r="T435" s="241" t="s">
        <v>188</v>
      </c>
      <c r="U435" s="241" t="s">
        <v>190</v>
      </c>
      <c r="V435" s="241" t="s">
        <v>188</v>
      </c>
      <c r="W435" s="241" t="s">
        <v>190</v>
      </c>
      <c r="X435" s="241" t="s">
        <v>190</v>
      </c>
      <c r="Y435" s="241" t="s">
        <v>188</v>
      </c>
      <c r="Z435" s="241" t="s">
        <v>190</v>
      </c>
      <c r="AA435" s="241" t="s">
        <v>190</v>
      </c>
      <c r="AB435" s="241" t="s">
        <v>188</v>
      </c>
      <c r="AC435" s="241" t="s">
        <v>190</v>
      </c>
      <c r="AD435" s="241" t="s">
        <v>190</v>
      </c>
      <c r="AE435" s="241" t="s">
        <v>190</v>
      </c>
      <c r="AF435" s="241" t="s">
        <v>190</v>
      </c>
      <c r="AQ435" s="241">
        <v>0</v>
      </c>
      <c r="AR435" s="241">
        <v>0</v>
      </c>
    </row>
    <row r="436" spans="1:44" ht="15" x14ac:dyDescent="0.25">
      <c r="A436" s="267">
        <v>121574</v>
      </c>
      <c r="B436" t="s">
        <v>428</v>
      </c>
      <c r="C436" s="247" t="s">
        <v>652</v>
      </c>
      <c r="D436" s="247" t="s">
        <v>652</v>
      </c>
      <c r="E436" s="247" t="s">
        <v>652</v>
      </c>
      <c r="F436" s="247" t="s">
        <v>652</v>
      </c>
      <c r="G436" s="247" t="s">
        <v>652</v>
      </c>
      <c r="H436" s="247" t="s">
        <v>652</v>
      </c>
      <c r="I436" s="247" t="s">
        <v>652</v>
      </c>
      <c r="J436" s="247" t="s">
        <v>652</v>
      </c>
      <c r="K436" s="247" t="s">
        <v>652</v>
      </c>
      <c r="L436" s="247" t="s">
        <v>652</v>
      </c>
      <c r="M436" s="247" t="s">
        <v>652</v>
      </c>
      <c r="N436" s="247" t="s">
        <v>652</v>
      </c>
      <c r="O436" s="247" t="s">
        <v>652</v>
      </c>
      <c r="P436" s="247" t="s">
        <v>652</v>
      </c>
      <c r="Q436" s="247" t="s">
        <v>652</v>
      </c>
      <c r="R436" s="247" t="s">
        <v>652</v>
      </c>
      <c r="S436" s="247" t="s">
        <v>652</v>
      </c>
      <c r="T436" s="247" t="s">
        <v>652</v>
      </c>
      <c r="U436" s="247" t="s">
        <v>652</v>
      </c>
      <c r="V436" s="247" t="s">
        <v>652</v>
      </c>
      <c r="W436" s="247" t="s">
        <v>652</v>
      </c>
      <c r="X436" s="247" t="s">
        <v>652</v>
      </c>
      <c r="Y436" s="247" t="s">
        <v>652</v>
      </c>
      <c r="Z436" s="247" t="s">
        <v>652</v>
      </c>
      <c r="AA436" s="247" t="s">
        <v>652</v>
      </c>
      <c r="AB436" s="247" t="s">
        <v>652</v>
      </c>
      <c r="AC436" s="247" t="s">
        <v>652</v>
      </c>
      <c r="AD436" s="247" t="s">
        <v>652</v>
      </c>
      <c r="AE436" s="247" t="s">
        <v>652</v>
      </c>
      <c r="AF436" s="247" t="s">
        <v>652</v>
      </c>
      <c r="AG436" s="247"/>
      <c r="AH436" s="247"/>
      <c r="AI436" s="247"/>
      <c r="AJ436" s="247"/>
      <c r="AK436" s="247"/>
      <c r="AL436" s="247"/>
      <c r="AM436" s="247"/>
      <c r="AN436" s="247"/>
      <c r="AO436" s="247"/>
      <c r="AP436" s="247"/>
      <c r="AQ436" s="241" t="s">
        <v>1799</v>
      </c>
      <c r="AR436" s="241">
        <v>0</v>
      </c>
    </row>
    <row r="437" spans="1:44" ht="15" x14ac:dyDescent="0.25">
      <c r="A437" s="265">
        <v>121608</v>
      </c>
      <c r="B437" t="s">
        <v>428</v>
      </c>
      <c r="C437" s="247" t="s">
        <v>652</v>
      </c>
      <c r="D437" s="247" t="s">
        <v>652</v>
      </c>
      <c r="E437" s="247" t="s">
        <v>652</v>
      </c>
      <c r="F437" s="247" t="s">
        <v>652</v>
      </c>
      <c r="G437" s="247" t="s">
        <v>652</v>
      </c>
      <c r="H437" s="247" t="s">
        <v>652</v>
      </c>
      <c r="I437" s="247" t="s">
        <v>652</v>
      </c>
      <c r="J437" s="247" t="s">
        <v>652</v>
      </c>
      <c r="K437" s="247" t="s">
        <v>652</v>
      </c>
      <c r="L437" s="247" t="s">
        <v>652</v>
      </c>
      <c r="M437" s="247" t="s">
        <v>652</v>
      </c>
      <c r="N437" s="247" t="s">
        <v>652</v>
      </c>
      <c r="O437" s="247" t="s">
        <v>652</v>
      </c>
      <c r="P437" s="247" t="s">
        <v>652</v>
      </c>
      <c r="Q437" s="247" t="s">
        <v>652</v>
      </c>
      <c r="R437" s="247" t="s">
        <v>652</v>
      </c>
      <c r="S437" s="247" t="s">
        <v>652</v>
      </c>
      <c r="T437" s="247" t="s">
        <v>652</v>
      </c>
      <c r="U437" s="247" t="s">
        <v>652</v>
      </c>
      <c r="V437" s="247" t="s">
        <v>652</v>
      </c>
      <c r="W437" s="247" t="s">
        <v>652</v>
      </c>
      <c r="X437" s="247" t="s">
        <v>652</v>
      </c>
      <c r="Y437" s="247" t="s">
        <v>652</v>
      </c>
      <c r="Z437" s="247" t="s">
        <v>652</v>
      </c>
      <c r="AA437" s="247" t="s">
        <v>652</v>
      </c>
      <c r="AB437" s="247" t="s">
        <v>652</v>
      </c>
      <c r="AC437" s="247" t="s">
        <v>652</v>
      </c>
      <c r="AD437" s="247" t="s">
        <v>652</v>
      </c>
      <c r="AE437" s="247" t="s">
        <v>652</v>
      </c>
      <c r="AF437" s="247" t="s">
        <v>652</v>
      </c>
      <c r="AN437" s="251"/>
      <c r="AP437" s="250"/>
      <c r="AQ437" s="241" t="s">
        <v>1718</v>
      </c>
      <c r="AR437" s="241">
        <v>0</v>
      </c>
    </row>
    <row r="438" spans="1:44" ht="21.75" x14ac:dyDescent="0.5">
      <c r="A438" s="254">
        <v>121624</v>
      </c>
      <c r="B438" t="s">
        <v>428</v>
      </c>
      <c r="C438" s="241" t="s">
        <v>190</v>
      </c>
      <c r="D438" s="241" t="s">
        <v>190</v>
      </c>
      <c r="E438" s="241" t="s">
        <v>190</v>
      </c>
      <c r="F438" s="241" t="s">
        <v>188</v>
      </c>
      <c r="G438" s="241" t="s">
        <v>188</v>
      </c>
      <c r="H438" s="241" t="s">
        <v>190</v>
      </c>
      <c r="I438" s="241" t="s">
        <v>189</v>
      </c>
      <c r="J438" s="241" t="s">
        <v>188</v>
      </c>
      <c r="K438" s="241" t="s">
        <v>188</v>
      </c>
      <c r="L438" s="241" t="s">
        <v>190</v>
      </c>
      <c r="M438" s="241" t="s">
        <v>190</v>
      </c>
      <c r="N438" s="241" t="s">
        <v>188</v>
      </c>
      <c r="O438" s="241" t="s">
        <v>188</v>
      </c>
      <c r="P438" s="241" t="s">
        <v>188</v>
      </c>
      <c r="Q438" s="241" t="s">
        <v>190</v>
      </c>
      <c r="R438" s="241" t="s">
        <v>190</v>
      </c>
      <c r="S438" s="241" t="s">
        <v>189</v>
      </c>
      <c r="T438" s="241" t="s">
        <v>188</v>
      </c>
      <c r="U438" s="241" t="s">
        <v>190</v>
      </c>
      <c r="V438" s="241" t="s">
        <v>190</v>
      </c>
      <c r="W438" s="241" t="s">
        <v>190</v>
      </c>
      <c r="X438" s="241" t="s">
        <v>190</v>
      </c>
      <c r="Y438" s="241" t="s">
        <v>188</v>
      </c>
      <c r="Z438" s="241" t="s">
        <v>190</v>
      </c>
      <c r="AA438" s="241" t="s">
        <v>190</v>
      </c>
      <c r="AB438" s="241" t="s">
        <v>189</v>
      </c>
      <c r="AC438" s="241" t="s">
        <v>189</v>
      </c>
      <c r="AD438" s="241" t="s">
        <v>189</v>
      </c>
      <c r="AE438" s="241" t="s">
        <v>189</v>
      </c>
      <c r="AF438" s="241" t="s">
        <v>189</v>
      </c>
      <c r="AQ438" s="241">
        <v>0</v>
      </c>
      <c r="AR438" s="241">
        <v>0</v>
      </c>
    </row>
    <row r="439" spans="1:44" x14ac:dyDescent="0.2">
      <c r="A439">
        <v>121627</v>
      </c>
      <c r="B439" t="s">
        <v>428</v>
      </c>
      <c r="C439" t="s">
        <v>652</v>
      </c>
      <c r="D439" t="s">
        <v>652</v>
      </c>
      <c r="E439" t="s">
        <v>652</v>
      </c>
      <c r="F439" t="s">
        <v>652</v>
      </c>
      <c r="G439" t="s">
        <v>652</v>
      </c>
      <c r="H439" t="s">
        <v>652</v>
      </c>
      <c r="I439" t="s">
        <v>652</v>
      </c>
      <c r="J439" t="s">
        <v>652</v>
      </c>
      <c r="K439" t="s">
        <v>652</v>
      </c>
      <c r="L439" t="s">
        <v>652</v>
      </c>
      <c r="M439" t="s">
        <v>652</v>
      </c>
      <c r="N439" t="s">
        <v>652</v>
      </c>
      <c r="O439" t="s">
        <v>652</v>
      </c>
      <c r="P439" t="s">
        <v>652</v>
      </c>
      <c r="Q439" t="s">
        <v>652</v>
      </c>
      <c r="R439" t="s">
        <v>652</v>
      </c>
      <c r="S439" t="s">
        <v>652</v>
      </c>
      <c r="T439" t="s">
        <v>652</v>
      </c>
      <c r="U439" t="s">
        <v>652</v>
      </c>
      <c r="V439" t="s">
        <v>652</v>
      </c>
      <c r="W439" t="s">
        <v>652</v>
      </c>
      <c r="X439" t="s">
        <v>652</v>
      </c>
      <c r="Y439" t="s">
        <v>652</v>
      </c>
      <c r="Z439" t="s">
        <v>652</v>
      </c>
      <c r="AA439" t="s">
        <v>652</v>
      </c>
      <c r="AB439" t="s">
        <v>652</v>
      </c>
      <c r="AC439" t="s">
        <v>652</v>
      </c>
      <c r="AD439" t="s">
        <v>652</v>
      </c>
      <c r="AE439" t="s">
        <v>652</v>
      </c>
      <c r="AF439" t="s">
        <v>652</v>
      </c>
      <c r="AG439"/>
      <c r="AH439"/>
      <c r="AI439"/>
      <c r="AJ439"/>
      <c r="AK439"/>
      <c r="AL439"/>
      <c r="AM439"/>
      <c r="AN439"/>
      <c r="AO439"/>
      <c r="AP439"/>
      <c r="AQ439" s="241" t="s">
        <v>1720</v>
      </c>
      <c r="AR439" s="241">
        <v>0</v>
      </c>
    </row>
    <row r="440" spans="1:44" x14ac:dyDescent="0.2">
      <c r="A440" s="241">
        <v>121632</v>
      </c>
      <c r="B440" t="s">
        <v>428</v>
      </c>
      <c r="C440" s="241" t="s">
        <v>190</v>
      </c>
      <c r="D440" s="241" t="s">
        <v>188</v>
      </c>
      <c r="E440" s="241" t="s">
        <v>188</v>
      </c>
      <c r="F440" s="241" t="s">
        <v>188</v>
      </c>
      <c r="G440" s="241" t="s">
        <v>188</v>
      </c>
      <c r="H440" s="241" t="s">
        <v>190</v>
      </c>
      <c r="I440" s="241" t="s">
        <v>188</v>
      </c>
      <c r="J440" s="241" t="s">
        <v>188</v>
      </c>
      <c r="K440" s="241" t="s">
        <v>188</v>
      </c>
      <c r="L440" s="241" t="s">
        <v>189</v>
      </c>
      <c r="M440" s="241" t="s">
        <v>190</v>
      </c>
      <c r="N440" s="241" t="s">
        <v>188</v>
      </c>
      <c r="O440" s="241" t="s">
        <v>190</v>
      </c>
      <c r="P440" s="241" t="s">
        <v>188</v>
      </c>
      <c r="Q440" s="241" t="s">
        <v>190</v>
      </c>
      <c r="R440" s="241" t="s">
        <v>190</v>
      </c>
      <c r="S440" s="241" t="s">
        <v>190</v>
      </c>
      <c r="T440" s="241" t="s">
        <v>190</v>
      </c>
      <c r="U440" s="241" t="s">
        <v>188</v>
      </c>
      <c r="V440" s="241" t="s">
        <v>190</v>
      </c>
      <c r="W440" s="241" t="s">
        <v>190</v>
      </c>
      <c r="X440" s="241" t="s">
        <v>190</v>
      </c>
      <c r="Y440" s="241" t="s">
        <v>190</v>
      </c>
      <c r="Z440" s="241" t="s">
        <v>190</v>
      </c>
      <c r="AA440" s="241" t="s">
        <v>190</v>
      </c>
      <c r="AB440" s="241" t="s">
        <v>190</v>
      </c>
      <c r="AC440" s="241" t="s">
        <v>190</v>
      </c>
      <c r="AD440" s="241" t="s">
        <v>190</v>
      </c>
      <c r="AE440" s="241" t="s">
        <v>190</v>
      </c>
      <c r="AF440" s="241" t="s">
        <v>190</v>
      </c>
      <c r="AQ440" s="241">
        <v>0</v>
      </c>
      <c r="AR440" s="241">
        <v>0</v>
      </c>
    </row>
    <row r="441" spans="1:44" ht="21.75" x14ac:dyDescent="0.5">
      <c r="A441" s="268">
        <v>121665</v>
      </c>
      <c r="B441" t="s">
        <v>428</v>
      </c>
      <c r="C441" s="241" t="s">
        <v>190</v>
      </c>
      <c r="D441" s="241" t="s">
        <v>188</v>
      </c>
      <c r="E441" s="241" t="s">
        <v>188</v>
      </c>
      <c r="F441" s="241" t="s">
        <v>188</v>
      </c>
      <c r="G441" s="241" t="s">
        <v>188</v>
      </c>
      <c r="H441" s="241" t="s">
        <v>190</v>
      </c>
      <c r="I441" s="241" t="s">
        <v>188</v>
      </c>
      <c r="J441" s="241" t="s">
        <v>190</v>
      </c>
      <c r="K441" s="241" t="s">
        <v>190</v>
      </c>
      <c r="L441" s="241" t="s">
        <v>188</v>
      </c>
      <c r="M441" s="241" t="s">
        <v>190</v>
      </c>
      <c r="N441" s="241" t="s">
        <v>190</v>
      </c>
      <c r="O441" s="241" t="s">
        <v>190</v>
      </c>
      <c r="P441" s="241" t="s">
        <v>189</v>
      </c>
      <c r="Q441" s="241" t="s">
        <v>190</v>
      </c>
      <c r="R441" s="241" t="s">
        <v>189</v>
      </c>
      <c r="S441" s="241" t="s">
        <v>190</v>
      </c>
      <c r="T441" s="241" t="s">
        <v>189</v>
      </c>
      <c r="U441" s="241" t="s">
        <v>190</v>
      </c>
      <c r="V441" s="241" t="s">
        <v>189</v>
      </c>
      <c r="W441" s="241" t="s">
        <v>188</v>
      </c>
      <c r="X441" s="241" t="s">
        <v>190</v>
      </c>
      <c r="Y441" s="241" t="s">
        <v>189</v>
      </c>
      <c r="Z441" s="241" t="s">
        <v>190</v>
      </c>
      <c r="AA441" s="241" t="s">
        <v>190</v>
      </c>
      <c r="AB441" s="241" t="s">
        <v>190</v>
      </c>
      <c r="AC441" s="241" t="s">
        <v>189</v>
      </c>
      <c r="AD441" s="241" t="s">
        <v>189</v>
      </c>
      <c r="AE441" s="241" t="s">
        <v>189</v>
      </c>
      <c r="AF441" s="241" t="s">
        <v>189</v>
      </c>
      <c r="AQ441" s="241">
        <v>0</v>
      </c>
      <c r="AR441" s="241">
        <v>0</v>
      </c>
    </row>
    <row r="442" spans="1:44" ht="15" x14ac:dyDescent="0.25">
      <c r="A442" s="267">
        <v>121667</v>
      </c>
      <c r="B442" t="s">
        <v>428</v>
      </c>
      <c r="C442" s="247" t="s">
        <v>190</v>
      </c>
      <c r="D442" s="247" t="s">
        <v>190</v>
      </c>
      <c r="E442" s="247" t="s">
        <v>190</v>
      </c>
      <c r="F442" s="247" t="s">
        <v>188</v>
      </c>
      <c r="G442" s="247" t="s">
        <v>190</v>
      </c>
      <c r="H442" s="247" t="s">
        <v>190</v>
      </c>
      <c r="I442" s="247" t="s">
        <v>190</v>
      </c>
      <c r="J442" s="247" t="s">
        <v>190</v>
      </c>
      <c r="K442" s="247" t="s">
        <v>190</v>
      </c>
      <c r="L442" s="247" t="s">
        <v>190</v>
      </c>
      <c r="M442" s="247" t="s">
        <v>190</v>
      </c>
      <c r="N442" s="247" t="s">
        <v>189</v>
      </c>
      <c r="O442" s="247" t="s">
        <v>188</v>
      </c>
      <c r="P442" s="247" t="s">
        <v>190</v>
      </c>
      <c r="Q442" s="247" t="s">
        <v>188</v>
      </c>
      <c r="R442" s="247" t="s">
        <v>190</v>
      </c>
      <c r="S442" s="247" t="s">
        <v>190</v>
      </c>
      <c r="T442" s="247" t="s">
        <v>188</v>
      </c>
      <c r="U442" s="247" t="s">
        <v>190</v>
      </c>
      <c r="V442" s="247" t="s">
        <v>188</v>
      </c>
      <c r="W442" s="247" t="s">
        <v>190</v>
      </c>
      <c r="X442" s="247" t="s">
        <v>190</v>
      </c>
      <c r="Y442" s="247" t="s">
        <v>189</v>
      </c>
      <c r="Z442" s="247" t="s">
        <v>190</v>
      </c>
      <c r="AA442" s="247" t="s">
        <v>190</v>
      </c>
      <c r="AB442" s="247" t="s">
        <v>189</v>
      </c>
      <c r="AC442" s="247" t="s">
        <v>189</v>
      </c>
      <c r="AD442" s="247" t="s">
        <v>189</v>
      </c>
      <c r="AE442" s="247" t="s">
        <v>189</v>
      </c>
      <c r="AF442" s="247" t="s">
        <v>189</v>
      </c>
      <c r="AG442" s="247"/>
      <c r="AH442" s="247"/>
      <c r="AI442" s="247"/>
      <c r="AJ442" s="247"/>
      <c r="AK442" s="247"/>
      <c r="AL442" s="247"/>
      <c r="AM442" s="247"/>
      <c r="AN442" s="247"/>
      <c r="AO442" s="247"/>
      <c r="AP442" s="247"/>
      <c r="AQ442" s="241">
        <v>0</v>
      </c>
      <c r="AR442" s="241">
        <v>0</v>
      </c>
    </row>
    <row r="443" spans="1:44" x14ac:dyDescent="0.2">
      <c r="A443" s="241">
        <v>121673</v>
      </c>
      <c r="B443" t="s">
        <v>428</v>
      </c>
      <c r="C443" s="241" t="s">
        <v>190</v>
      </c>
      <c r="D443" s="241" t="s">
        <v>190</v>
      </c>
      <c r="E443" s="241" t="s">
        <v>188</v>
      </c>
      <c r="F443" s="241" t="s">
        <v>190</v>
      </c>
      <c r="G443" s="241" t="s">
        <v>188</v>
      </c>
      <c r="H443" s="241" t="s">
        <v>188</v>
      </c>
      <c r="I443" s="241" t="s">
        <v>188</v>
      </c>
      <c r="J443" s="241" t="s">
        <v>188</v>
      </c>
      <c r="K443" s="241" t="s">
        <v>190</v>
      </c>
      <c r="L443" s="241" t="s">
        <v>190</v>
      </c>
      <c r="M443" s="241" t="s">
        <v>188</v>
      </c>
      <c r="N443" s="241" t="s">
        <v>188</v>
      </c>
      <c r="O443" s="241" t="s">
        <v>188</v>
      </c>
      <c r="P443" s="241" t="s">
        <v>188</v>
      </c>
      <c r="Q443" s="241" t="s">
        <v>188</v>
      </c>
      <c r="R443" s="241" t="s">
        <v>188</v>
      </c>
      <c r="S443" s="241" t="s">
        <v>190</v>
      </c>
      <c r="T443" s="241" t="s">
        <v>188</v>
      </c>
      <c r="U443" s="241" t="s">
        <v>188</v>
      </c>
      <c r="V443" s="241" t="s">
        <v>190</v>
      </c>
      <c r="W443" s="241" t="s">
        <v>188</v>
      </c>
      <c r="X443" s="241" t="s">
        <v>188</v>
      </c>
      <c r="Y443" s="241" t="s">
        <v>188</v>
      </c>
      <c r="Z443" s="241" t="s">
        <v>190</v>
      </c>
      <c r="AA443" s="241" t="s">
        <v>188</v>
      </c>
      <c r="AB443" s="241" t="s">
        <v>188</v>
      </c>
      <c r="AC443" s="241" t="s">
        <v>188</v>
      </c>
      <c r="AD443" s="241" t="s">
        <v>188</v>
      </c>
      <c r="AE443" s="241" t="s">
        <v>188</v>
      </c>
      <c r="AF443" s="241" t="s">
        <v>188</v>
      </c>
      <c r="AQ443" s="241">
        <v>0</v>
      </c>
      <c r="AR443" s="241">
        <v>0</v>
      </c>
    </row>
    <row r="444" spans="1:44" ht="21.75" x14ac:dyDescent="0.5">
      <c r="A444" s="254">
        <v>121676</v>
      </c>
      <c r="B444" t="s">
        <v>428</v>
      </c>
      <c r="C444" s="241" t="s">
        <v>190</v>
      </c>
      <c r="D444" s="241" t="s">
        <v>188</v>
      </c>
      <c r="E444" s="241" t="s">
        <v>188</v>
      </c>
      <c r="F444" s="241" t="s">
        <v>190</v>
      </c>
      <c r="G444" s="241" t="s">
        <v>188</v>
      </c>
      <c r="H444" s="241" t="s">
        <v>190</v>
      </c>
      <c r="I444" s="241" t="s">
        <v>188</v>
      </c>
      <c r="J444" s="241" t="s">
        <v>190</v>
      </c>
      <c r="K444" s="241" t="s">
        <v>190</v>
      </c>
      <c r="L444" s="241" t="s">
        <v>190</v>
      </c>
      <c r="M444" s="241" t="s">
        <v>188</v>
      </c>
      <c r="N444" s="241" t="s">
        <v>190</v>
      </c>
      <c r="O444" s="241" t="s">
        <v>188</v>
      </c>
      <c r="P444" s="241" t="s">
        <v>190</v>
      </c>
      <c r="Q444" s="241" t="s">
        <v>188</v>
      </c>
      <c r="R444" s="241" t="s">
        <v>188</v>
      </c>
      <c r="S444" s="241" t="s">
        <v>188</v>
      </c>
      <c r="T444" s="241" t="s">
        <v>190</v>
      </c>
      <c r="U444" s="241" t="s">
        <v>188</v>
      </c>
      <c r="V444" s="241" t="s">
        <v>190</v>
      </c>
      <c r="W444" s="241" t="s">
        <v>189</v>
      </c>
      <c r="X444" s="241" t="s">
        <v>189</v>
      </c>
      <c r="Y444" s="241" t="s">
        <v>189</v>
      </c>
      <c r="Z444" s="241" t="s">
        <v>189</v>
      </c>
      <c r="AA444" s="241" t="s">
        <v>189</v>
      </c>
      <c r="AB444" s="241" t="s">
        <v>189</v>
      </c>
      <c r="AC444" s="241" t="s">
        <v>189</v>
      </c>
      <c r="AD444" s="241" t="s">
        <v>189</v>
      </c>
      <c r="AE444" s="241" t="s">
        <v>189</v>
      </c>
      <c r="AF444" s="241" t="s">
        <v>189</v>
      </c>
      <c r="AQ444" s="241">
        <v>0</v>
      </c>
      <c r="AR444" s="241">
        <v>0</v>
      </c>
    </row>
    <row r="445" spans="1:44" ht="15" x14ac:dyDescent="0.25">
      <c r="A445" s="267">
        <v>121708</v>
      </c>
      <c r="B445" t="s">
        <v>428</v>
      </c>
      <c r="C445" s="247" t="s">
        <v>189</v>
      </c>
      <c r="D445" s="247" t="s">
        <v>189</v>
      </c>
      <c r="E445" s="247" t="s">
        <v>189</v>
      </c>
      <c r="F445" s="247" t="s">
        <v>189</v>
      </c>
      <c r="G445" s="247" t="s">
        <v>189</v>
      </c>
      <c r="H445" s="247" t="s">
        <v>189</v>
      </c>
      <c r="I445" s="247" t="s">
        <v>189</v>
      </c>
      <c r="J445" s="247" t="s">
        <v>189</v>
      </c>
      <c r="K445" s="247" t="s">
        <v>189</v>
      </c>
      <c r="L445" s="247" t="s">
        <v>189</v>
      </c>
      <c r="M445" s="247" t="s">
        <v>189</v>
      </c>
      <c r="N445" s="247" t="s">
        <v>189</v>
      </c>
      <c r="O445" s="247" t="s">
        <v>189</v>
      </c>
      <c r="P445" s="247" t="s">
        <v>189</v>
      </c>
      <c r="Q445" s="247" t="s">
        <v>189</v>
      </c>
      <c r="R445" s="247" t="s">
        <v>189</v>
      </c>
      <c r="S445" s="247" t="s">
        <v>189</v>
      </c>
      <c r="T445" s="247" t="s">
        <v>189</v>
      </c>
      <c r="U445" s="247" t="s">
        <v>189</v>
      </c>
      <c r="V445" s="247" t="s">
        <v>189</v>
      </c>
      <c r="W445" s="247" t="s">
        <v>189</v>
      </c>
      <c r="X445" s="247" t="s">
        <v>189</v>
      </c>
      <c r="Y445" s="247" t="s">
        <v>189</v>
      </c>
      <c r="Z445" s="247" t="s">
        <v>189</v>
      </c>
      <c r="AA445" s="247" t="s">
        <v>189</v>
      </c>
      <c r="AB445" s="247" t="s">
        <v>189</v>
      </c>
      <c r="AC445" s="247" t="s">
        <v>189</v>
      </c>
      <c r="AD445" s="247" t="s">
        <v>189</v>
      </c>
      <c r="AE445" s="247" t="s">
        <v>189</v>
      </c>
      <c r="AF445" s="247" t="s">
        <v>189</v>
      </c>
      <c r="AG445" s="247"/>
      <c r="AH445" s="247"/>
      <c r="AI445" s="247"/>
      <c r="AJ445" s="247"/>
      <c r="AK445" s="247"/>
      <c r="AL445" s="247"/>
      <c r="AM445" s="247"/>
      <c r="AN445" s="247"/>
      <c r="AO445" s="247"/>
      <c r="AP445" s="247"/>
      <c r="AQ445" s="241">
        <v>0</v>
      </c>
      <c r="AR445" s="241">
        <v>0</v>
      </c>
    </row>
    <row r="446" spans="1:44" x14ac:dyDescent="0.2">
      <c r="A446" s="241">
        <v>121709</v>
      </c>
      <c r="B446" t="s">
        <v>428</v>
      </c>
      <c r="C446" s="241" t="s">
        <v>190</v>
      </c>
      <c r="D446" s="241" t="s">
        <v>188</v>
      </c>
      <c r="E446" s="241" t="s">
        <v>188</v>
      </c>
      <c r="F446" s="241" t="s">
        <v>188</v>
      </c>
      <c r="G446" s="241" t="s">
        <v>190</v>
      </c>
      <c r="H446" s="241" t="s">
        <v>190</v>
      </c>
      <c r="I446" s="241" t="s">
        <v>188</v>
      </c>
      <c r="J446" s="241" t="s">
        <v>190</v>
      </c>
      <c r="K446" s="241" t="s">
        <v>190</v>
      </c>
      <c r="L446" s="241" t="s">
        <v>188</v>
      </c>
      <c r="M446" s="241" t="s">
        <v>190</v>
      </c>
      <c r="N446" s="241" t="s">
        <v>188</v>
      </c>
      <c r="O446" s="241" t="s">
        <v>188</v>
      </c>
      <c r="P446" s="241" t="s">
        <v>188</v>
      </c>
      <c r="Q446" s="241" t="s">
        <v>190</v>
      </c>
      <c r="R446" s="241" t="s">
        <v>188</v>
      </c>
      <c r="S446" s="241" t="s">
        <v>188</v>
      </c>
      <c r="T446" s="241" t="s">
        <v>188</v>
      </c>
      <c r="U446" s="241" t="s">
        <v>190</v>
      </c>
      <c r="V446" s="241" t="s">
        <v>190</v>
      </c>
      <c r="W446" s="241" t="s">
        <v>188</v>
      </c>
      <c r="X446" s="241" t="s">
        <v>190</v>
      </c>
      <c r="Y446" s="241" t="s">
        <v>188</v>
      </c>
      <c r="Z446" s="241" t="s">
        <v>190</v>
      </c>
      <c r="AA446" s="241" t="s">
        <v>188</v>
      </c>
      <c r="AB446" s="241" t="s">
        <v>190</v>
      </c>
      <c r="AC446" s="241" t="s">
        <v>188</v>
      </c>
      <c r="AD446" s="241" t="s">
        <v>188</v>
      </c>
      <c r="AE446" s="241" t="s">
        <v>190</v>
      </c>
      <c r="AF446" s="241" t="s">
        <v>188</v>
      </c>
      <c r="AQ446" s="241">
        <v>0</v>
      </c>
      <c r="AR446" s="241">
        <v>0</v>
      </c>
    </row>
    <row r="447" spans="1:44" x14ac:dyDescent="0.2">
      <c r="A447">
        <v>121719</v>
      </c>
      <c r="B447" t="s">
        <v>428</v>
      </c>
      <c r="C447" t="s">
        <v>190</v>
      </c>
      <c r="D447" t="s">
        <v>188</v>
      </c>
      <c r="E447" t="s">
        <v>188</v>
      </c>
      <c r="F447" t="s">
        <v>190</v>
      </c>
      <c r="G447" t="s">
        <v>190</v>
      </c>
      <c r="H447" t="s">
        <v>190</v>
      </c>
      <c r="I447" t="s">
        <v>190</v>
      </c>
      <c r="J447" t="s">
        <v>188</v>
      </c>
      <c r="K447" t="s">
        <v>188</v>
      </c>
      <c r="L447" t="s">
        <v>188</v>
      </c>
      <c r="M447" t="s">
        <v>190</v>
      </c>
      <c r="N447" t="s">
        <v>188</v>
      </c>
      <c r="O447" t="s">
        <v>188</v>
      </c>
      <c r="P447" t="s">
        <v>190</v>
      </c>
      <c r="Q447" t="s">
        <v>190</v>
      </c>
      <c r="R447" t="s">
        <v>190</v>
      </c>
      <c r="S447" t="s">
        <v>190</v>
      </c>
      <c r="T447" t="s">
        <v>188</v>
      </c>
      <c r="U447" t="s">
        <v>188</v>
      </c>
      <c r="V447" t="s">
        <v>190</v>
      </c>
      <c r="W447" t="s">
        <v>188</v>
      </c>
      <c r="X447" t="s">
        <v>190</v>
      </c>
      <c r="Y447" t="s">
        <v>188</v>
      </c>
      <c r="Z447" t="s">
        <v>188</v>
      </c>
      <c r="AA447" t="s">
        <v>188</v>
      </c>
      <c r="AB447" t="s">
        <v>188</v>
      </c>
      <c r="AC447" t="s">
        <v>190</v>
      </c>
      <c r="AD447" t="s">
        <v>188</v>
      </c>
      <c r="AE447" t="s">
        <v>188</v>
      </c>
      <c r="AF447" t="s">
        <v>188</v>
      </c>
      <c r="AG447"/>
      <c r="AH447"/>
      <c r="AI447"/>
      <c r="AJ447"/>
      <c r="AK447"/>
      <c r="AL447"/>
      <c r="AM447"/>
      <c r="AN447"/>
      <c r="AO447"/>
      <c r="AP447"/>
      <c r="AQ447" s="241">
        <v>0</v>
      </c>
      <c r="AR447" s="241">
        <v>0</v>
      </c>
    </row>
    <row r="448" spans="1:44" ht="15" x14ac:dyDescent="0.25">
      <c r="A448" s="267">
        <v>121732</v>
      </c>
      <c r="B448" t="s">
        <v>428</v>
      </c>
      <c r="C448" s="247" t="s">
        <v>652</v>
      </c>
      <c r="D448" s="247" t="s">
        <v>652</v>
      </c>
      <c r="E448" s="247" t="s">
        <v>652</v>
      </c>
      <c r="F448" s="247" t="s">
        <v>652</v>
      </c>
      <c r="G448" s="247" t="s">
        <v>652</v>
      </c>
      <c r="H448" s="247" t="s">
        <v>652</v>
      </c>
      <c r="I448" s="247" t="s">
        <v>652</v>
      </c>
      <c r="J448" s="247" t="s">
        <v>652</v>
      </c>
      <c r="K448" s="247" t="s">
        <v>652</v>
      </c>
      <c r="L448" s="247" t="s">
        <v>652</v>
      </c>
      <c r="M448" s="247" t="s">
        <v>652</v>
      </c>
      <c r="N448" s="247" t="s">
        <v>652</v>
      </c>
      <c r="O448" s="247" t="s">
        <v>652</v>
      </c>
      <c r="P448" s="247" t="s">
        <v>652</v>
      </c>
      <c r="Q448" s="247" t="s">
        <v>652</v>
      </c>
      <c r="R448" s="247" t="s">
        <v>652</v>
      </c>
      <c r="S448" s="247" t="s">
        <v>652</v>
      </c>
      <c r="T448" s="247" t="s">
        <v>652</v>
      </c>
      <c r="U448" s="247" t="s">
        <v>652</v>
      </c>
      <c r="V448" s="247" t="s">
        <v>652</v>
      </c>
      <c r="W448" s="247" t="s">
        <v>652</v>
      </c>
      <c r="X448" s="247" t="s">
        <v>652</v>
      </c>
      <c r="Y448" s="247" t="s">
        <v>652</v>
      </c>
      <c r="Z448" s="247" t="s">
        <v>652</v>
      </c>
      <c r="AA448" s="247" t="s">
        <v>652</v>
      </c>
      <c r="AB448" s="247" t="s">
        <v>652</v>
      </c>
      <c r="AC448" s="247" t="s">
        <v>652</v>
      </c>
      <c r="AD448" s="247" t="s">
        <v>652</v>
      </c>
      <c r="AE448" s="247" t="s">
        <v>652</v>
      </c>
      <c r="AF448" s="247" t="s">
        <v>652</v>
      </c>
      <c r="AG448" s="247"/>
      <c r="AH448" s="247"/>
      <c r="AI448" s="247"/>
      <c r="AJ448" s="247"/>
      <c r="AK448" s="247"/>
      <c r="AL448" s="247"/>
      <c r="AM448" s="247"/>
      <c r="AN448" s="247"/>
      <c r="AO448" s="247"/>
      <c r="AP448" s="247"/>
      <c r="AQ448" s="241" t="s">
        <v>1799</v>
      </c>
      <c r="AR448" s="241">
        <v>0</v>
      </c>
    </row>
    <row r="449" spans="1:44" ht="15" x14ac:dyDescent="0.25">
      <c r="A449" s="267">
        <v>121771</v>
      </c>
      <c r="B449" t="s">
        <v>428</v>
      </c>
      <c r="C449" s="247" t="s">
        <v>652</v>
      </c>
      <c r="D449" s="247" t="s">
        <v>652</v>
      </c>
      <c r="E449" s="247" t="s">
        <v>652</v>
      </c>
      <c r="F449" s="247" t="s">
        <v>652</v>
      </c>
      <c r="G449" s="247" t="s">
        <v>652</v>
      </c>
      <c r="H449" s="247" t="s">
        <v>652</v>
      </c>
      <c r="I449" s="247" t="s">
        <v>652</v>
      </c>
      <c r="J449" s="247" t="s">
        <v>652</v>
      </c>
      <c r="K449" s="247" t="s">
        <v>652</v>
      </c>
      <c r="L449" s="247" t="s">
        <v>652</v>
      </c>
      <c r="M449" s="247" t="s">
        <v>652</v>
      </c>
      <c r="N449" s="247" t="s">
        <v>652</v>
      </c>
      <c r="O449" s="247" t="s">
        <v>652</v>
      </c>
      <c r="P449" s="247" t="s">
        <v>652</v>
      </c>
      <c r="Q449" s="247" t="s">
        <v>652</v>
      </c>
      <c r="R449" s="247" t="s">
        <v>652</v>
      </c>
      <c r="S449" s="247" t="s">
        <v>652</v>
      </c>
      <c r="T449" s="247" t="s">
        <v>652</v>
      </c>
      <c r="U449" s="247" t="s">
        <v>652</v>
      </c>
      <c r="V449" s="247" t="s">
        <v>652</v>
      </c>
      <c r="W449" s="247" t="s">
        <v>652</v>
      </c>
      <c r="X449" s="247" t="s">
        <v>652</v>
      </c>
      <c r="Y449" s="247" t="s">
        <v>652</v>
      </c>
      <c r="Z449" s="247" t="s">
        <v>652</v>
      </c>
      <c r="AA449" s="247" t="s">
        <v>652</v>
      </c>
      <c r="AB449" s="247" t="s">
        <v>652</v>
      </c>
      <c r="AC449" s="247" t="s">
        <v>652</v>
      </c>
      <c r="AD449" s="247" t="s">
        <v>652</v>
      </c>
      <c r="AE449" s="247" t="s">
        <v>652</v>
      </c>
      <c r="AF449" s="247" t="s">
        <v>652</v>
      </c>
      <c r="AG449" s="247"/>
      <c r="AH449" s="247"/>
      <c r="AI449" s="247"/>
      <c r="AJ449" s="247"/>
      <c r="AK449" s="247"/>
      <c r="AL449" s="247"/>
      <c r="AM449" s="247"/>
      <c r="AN449" s="247"/>
      <c r="AO449" s="247"/>
      <c r="AP449" s="247"/>
      <c r="AQ449" s="241" t="s">
        <v>1799</v>
      </c>
      <c r="AR449" s="241">
        <v>0</v>
      </c>
    </row>
    <row r="450" spans="1:44" x14ac:dyDescent="0.2">
      <c r="A450" s="241">
        <v>121799</v>
      </c>
      <c r="B450" t="s">
        <v>428</v>
      </c>
      <c r="C450" s="241" t="s">
        <v>190</v>
      </c>
      <c r="D450" s="241" t="s">
        <v>188</v>
      </c>
      <c r="E450" s="241" t="s">
        <v>188</v>
      </c>
      <c r="F450" s="241" t="s">
        <v>188</v>
      </c>
      <c r="G450" s="241" t="s">
        <v>188</v>
      </c>
      <c r="H450" s="241" t="s">
        <v>190</v>
      </c>
      <c r="I450" s="241" t="s">
        <v>188</v>
      </c>
      <c r="J450" s="241" t="s">
        <v>188</v>
      </c>
      <c r="K450" s="241" t="s">
        <v>190</v>
      </c>
      <c r="L450" s="241" t="s">
        <v>188</v>
      </c>
      <c r="M450" s="241" t="s">
        <v>190</v>
      </c>
      <c r="N450" s="241" t="s">
        <v>188</v>
      </c>
      <c r="O450" s="241" t="s">
        <v>188</v>
      </c>
      <c r="P450" s="241" t="s">
        <v>190</v>
      </c>
      <c r="Q450" s="241" t="s">
        <v>188</v>
      </c>
      <c r="R450" s="241" t="s">
        <v>190</v>
      </c>
      <c r="S450" s="241" t="s">
        <v>190</v>
      </c>
      <c r="T450" s="241" t="s">
        <v>189</v>
      </c>
      <c r="U450" s="241" t="s">
        <v>188</v>
      </c>
      <c r="V450" s="241" t="s">
        <v>188</v>
      </c>
      <c r="W450" s="241" t="s">
        <v>188</v>
      </c>
      <c r="X450" s="241" t="s">
        <v>189</v>
      </c>
      <c r="Y450" s="241" t="s">
        <v>189</v>
      </c>
      <c r="Z450" s="241" t="s">
        <v>188</v>
      </c>
      <c r="AA450" s="241" t="s">
        <v>189</v>
      </c>
      <c r="AB450" s="241" t="s">
        <v>189</v>
      </c>
      <c r="AC450" s="241" t="s">
        <v>189</v>
      </c>
      <c r="AD450" s="241" t="s">
        <v>189</v>
      </c>
      <c r="AE450" s="241" t="s">
        <v>190</v>
      </c>
      <c r="AF450" s="241" t="s">
        <v>189</v>
      </c>
      <c r="AQ450" s="241">
        <v>0</v>
      </c>
      <c r="AR450" s="241">
        <v>0</v>
      </c>
    </row>
    <row r="451" spans="1:44" ht="15" x14ac:dyDescent="0.25">
      <c r="A451" s="267">
        <v>121813</v>
      </c>
      <c r="B451" t="s">
        <v>428</v>
      </c>
      <c r="C451" s="247" t="s">
        <v>652</v>
      </c>
      <c r="D451" s="247" t="s">
        <v>652</v>
      </c>
      <c r="E451" s="247" t="s">
        <v>652</v>
      </c>
      <c r="F451" s="247" t="s">
        <v>652</v>
      </c>
      <c r="G451" s="247" t="s">
        <v>652</v>
      </c>
      <c r="H451" s="247" t="s">
        <v>652</v>
      </c>
      <c r="I451" s="247" t="s">
        <v>652</v>
      </c>
      <c r="J451" s="247" t="s">
        <v>652</v>
      </c>
      <c r="K451" s="247" t="s">
        <v>652</v>
      </c>
      <c r="L451" s="247" t="s">
        <v>652</v>
      </c>
      <c r="M451" s="247" t="s">
        <v>652</v>
      </c>
      <c r="N451" s="247" t="s">
        <v>652</v>
      </c>
      <c r="O451" s="247" t="s">
        <v>652</v>
      </c>
      <c r="P451" s="247" t="s">
        <v>652</v>
      </c>
      <c r="Q451" s="247" t="s">
        <v>652</v>
      </c>
      <c r="R451" s="247" t="s">
        <v>652</v>
      </c>
      <c r="S451" s="247" t="s">
        <v>652</v>
      </c>
      <c r="T451" s="247" t="s">
        <v>652</v>
      </c>
      <c r="U451" s="247" t="s">
        <v>652</v>
      </c>
      <c r="V451" s="247" t="s">
        <v>652</v>
      </c>
      <c r="W451" s="247" t="s">
        <v>652</v>
      </c>
      <c r="X451" s="247" t="s">
        <v>652</v>
      </c>
      <c r="Y451" s="247" t="s">
        <v>652</v>
      </c>
      <c r="Z451" s="247" t="s">
        <v>652</v>
      </c>
      <c r="AA451" s="247" t="s">
        <v>652</v>
      </c>
      <c r="AB451" s="247" t="s">
        <v>652</v>
      </c>
      <c r="AC451" s="247" t="s">
        <v>652</v>
      </c>
      <c r="AD451" s="247" t="s">
        <v>652</v>
      </c>
      <c r="AE451" s="247" t="s">
        <v>652</v>
      </c>
      <c r="AF451" s="247" t="s">
        <v>652</v>
      </c>
      <c r="AG451" s="247"/>
      <c r="AH451" s="247"/>
      <c r="AI451" s="247"/>
      <c r="AJ451" s="247"/>
      <c r="AK451" s="247"/>
      <c r="AL451" s="247"/>
      <c r="AM451" s="247"/>
      <c r="AN451" s="247"/>
      <c r="AO451" s="247"/>
      <c r="AP451" s="247"/>
      <c r="AQ451" s="241" t="s">
        <v>1799</v>
      </c>
      <c r="AR451" s="241">
        <v>0</v>
      </c>
    </row>
    <row r="452" spans="1:44" x14ac:dyDescent="0.2">
      <c r="A452">
        <v>121834</v>
      </c>
      <c r="B452" t="s">
        <v>428</v>
      </c>
      <c r="C452" t="s">
        <v>189</v>
      </c>
      <c r="D452" t="s">
        <v>188</v>
      </c>
      <c r="E452" t="s">
        <v>189</v>
      </c>
      <c r="F452" t="s">
        <v>189</v>
      </c>
      <c r="G452" t="s">
        <v>189</v>
      </c>
      <c r="H452" t="s">
        <v>188</v>
      </c>
      <c r="I452" t="s">
        <v>190</v>
      </c>
      <c r="J452" t="s">
        <v>190</v>
      </c>
      <c r="K452" t="s">
        <v>188</v>
      </c>
      <c r="L452" t="s">
        <v>190</v>
      </c>
      <c r="M452" t="s">
        <v>190</v>
      </c>
      <c r="N452" t="s">
        <v>188</v>
      </c>
      <c r="O452" t="s">
        <v>188</v>
      </c>
      <c r="P452" t="s">
        <v>190</v>
      </c>
      <c r="Q452" t="s">
        <v>188</v>
      </c>
      <c r="R452" t="s">
        <v>190</v>
      </c>
      <c r="S452" t="s">
        <v>190</v>
      </c>
      <c r="T452" t="s">
        <v>190</v>
      </c>
      <c r="U452" t="s">
        <v>190</v>
      </c>
      <c r="V452" t="s">
        <v>188</v>
      </c>
      <c r="W452" t="s">
        <v>190</v>
      </c>
      <c r="X452" t="s">
        <v>188</v>
      </c>
      <c r="Y452" t="s">
        <v>188</v>
      </c>
      <c r="Z452" t="s">
        <v>188</v>
      </c>
      <c r="AA452" t="s">
        <v>190</v>
      </c>
      <c r="AB452" t="s">
        <v>190</v>
      </c>
      <c r="AC452" t="s">
        <v>190</v>
      </c>
      <c r="AD452" t="s">
        <v>190</v>
      </c>
      <c r="AE452" t="s">
        <v>190</v>
      </c>
      <c r="AF452" t="s">
        <v>190</v>
      </c>
      <c r="AG452"/>
      <c r="AH452"/>
      <c r="AI452"/>
      <c r="AJ452"/>
      <c r="AK452"/>
      <c r="AL452"/>
      <c r="AM452"/>
      <c r="AN452"/>
      <c r="AO452"/>
      <c r="AP452"/>
      <c r="AQ452" s="241">
        <v>0</v>
      </c>
      <c r="AR452" s="241">
        <v>0</v>
      </c>
    </row>
    <row r="453" spans="1:44" x14ac:dyDescent="0.2">
      <c r="A453" s="241">
        <v>121844</v>
      </c>
      <c r="B453" t="s">
        <v>428</v>
      </c>
      <c r="C453" s="241" t="s">
        <v>652</v>
      </c>
      <c r="D453" s="241" t="s">
        <v>652</v>
      </c>
      <c r="E453" s="241" t="s">
        <v>652</v>
      </c>
      <c r="F453" s="241" t="s">
        <v>652</v>
      </c>
      <c r="G453" s="241" t="s">
        <v>652</v>
      </c>
      <c r="H453" s="241" t="s">
        <v>652</v>
      </c>
      <c r="I453" s="241" t="s">
        <v>652</v>
      </c>
      <c r="J453" s="241" t="s">
        <v>652</v>
      </c>
      <c r="K453" s="241" t="s">
        <v>652</v>
      </c>
      <c r="L453" s="241" t="s">
        <v>652</v>
      </c>
      <c r="M453" s="241" t="s">
        <v>652</v>
      </c>
      <c r="N453" s="241" t="s">
        <v>652</v>
      </c>
      <c r="O453" s="241" t="s">
        <v>652</v>
      </c>
      <c r="P453" s="241" t="s">
        <v>652</v>
      </c>
      <c r="Q453" s="241" t="s">
        <v>652</v>
      </c>
      <c r="R453" s="241" t="s">
        <v>652</v>
      </c>
      <c r="S453" s="241" t="s">
        <v>652</v>
      </c>
      <c r="T453" s="241" t="s">
        <v>652</v>
      </c>
      <c r="U453" s="241" t="s">
        <v>652</v>
      </c>
      <c r="V453" s="241" t="s">
        <v>652</v>
      </c>
      <c r="W453" s="241" t="s">
        <v>652</v>
      </c>
      <c r="X453" s="241" t="s">
        <v>652</v>
      </c>
      <c r="Y453" s="241" t="s">
        <v>652</v>
      </c>
      <c r="Z453" s="241" t="s">
        <v>652</v>
      </c>
      <c r="AA453" s="241" t="s">
        <v>652</v>
      </c>
      <c r="AB453" s="241" t="s">
        <v>652</v>
      </c>
      <c r="AC453" s="241" t="s">
        <v>652</v>
      </c>
      <c r="AD453" s="241" t="s">
        <v>652</v>
      </c>
      <c r="AE453" s="241" t="s">
        <v>652</v>
      </c>
      <c r="AF453" s="241" t="s">
        <v>652</v>
      </c>
      <c r="AQ453" s="241" t="s">
        <v>1720</v>
      </c>
      <c r="AR453" s="241">
        <v>0</v>
      </c>
    </row>
    <row r="454" spans="1:44" ht="15" x14ac:dyDescent="0.25">
      <c r="A454" s="267">
        <v>121853</v>
      </c>
      <c r="B454" t="s">
        <v>428</v>
      </c>
      <c r="C454" s="247" t="s">
        <v>190</v>
      </c>
      <c r="D454" s="247" t="s">
        <v>190</v>
      </c>
      <c r="E454" s="247" t="s">
        <v>188</v>
      </c>
      <c r="F454" s="247" t="s">
        <v>190</v>
      </c>
      <c r="G454" s="247" t="s">
        <v>190</v>
      </c>
      <c r="H454" s="247" t="s">
        <v>190</v>
      </c>
      <c r="I454" s="247" t="s">
        <v>190</v>
      </c>
      <c r="J454" s="247" t="s">
        <v>188</v>
      </c>
      <c r="K454" s="247" t="s">
        <v>190</v>
      </c>
      <c r="L454" s="247" t="s">
        <v>188</v>
      </c>
      <c r="M454" s="247" t="s">
        <v>190</v>
      </c>
      <c r="N454" s="247" t="s">
        <v>190</v>
      </c>
      <c r="O454" s="247" t="s">
        <v>190</v>
      </c>
      <c r="P454" s="247" t="s">
        <v>188</v>
      </c>
      <c r="Q454" s="247" t="s">
        <v>188</v>
      </c>
      <c r="R454" s="247" t="s">
        <v>188</v>
      </c>
      <c r="S454" s="247" t="s">
        <v>188</v>
      </c>
      <c r="T454" s="247" t="s">
        <v>190</v>
      </c>
      <c r="U454" s="247" t="s">
        <v>190</v>
      </c>
      <c r="V454" s="247" t="s">
        <v>190</v>
      </c>
      <c r="W454" s="247" t="s">
        <v>189</v>
      </c>
      <c r="X454" s="247" t="s">
        <v>189</v>
      </c>
      <c r="Y454" s="247" t="s">
        <v>189</v>
      </c>
      <c r="Z454" s="247" t="s">
        <v>190</v>
      </c>
      <c r="AA454" s="247" t="s">
        <v>190</v>
      </c>
      <c r="AB454" s="247" t="s">
        <v>189</v>
      </c>
      <c r="AC454" s="247" t="s">
        <v>189</v>
      </c>
      <c r="AD454" s="247" t="s">
        <v>189</v>
      </c>
      <c r="AE454" s="247" t="s">
        <v>189</v>
      </c>
      <c r="AF454" s="247" t="s">
        <v>189</v>
      </c>
      <c r="AG454" s="247"/>
      <c r="AH454" s="247"/>
      <c r="AI454" s="247"/>
      <c r="AJ454" s="247"/>
      <c r="AK454" s="247"/>
      <c r="AL454" s="247"/>
      <c r="AM454" s="247"/>
      <c r="AN454" s="247"/>
      <c r="AO454" s="247"/>
      <c r="AP454" s="247"/>
      <c r="AQ454" s="241">
        <v>0</v>
      </c>
      <c r="AR454" s="241">
        <v>0</v>
      </c>
    </row>
    <row r="455" spans="1:44" ht="15" x14ac:dyDescent="0.25">
      <c r="A455" s="265">
        <v>121874</v>
      </c>
      <c r="B455" t="s">
        <v>428</v>
      </c>
      <c r="C455" s="247" t="s">
        <v>652</v>
      </c>
      <c r="D455" s="247" t="s">
        <v>652</v>
      </c>
      <c r="E455" s="247" t="s">
        <v>652</v>
      </c>
      <c r="F455" s="247" t="s">
        <v>652</v>
      </c>
      <c r="G455" s="247" t="s">
        <v>652</v>
      </c>
      <c r="H455" s="247" t="s">
        <v>652</v>
      </c>
      <c r="I455" s="247" t="s">
        <v>652</v>
      </c>
      <c r="J455" s="247" t="s">
        <v>652</v>
      </c>
      <c r="K455" s="247" t="s">
        <v>652</v>
      </c>
      <c r="L455" s="247" t="s">
        <v>652</v>
      </c>
      <c r="M455" s="247" t="s">
        <v>652</v>
      </c>
      <c r="N455" s="247" t="s">
        <v>652</v>
      </c>
      <c r="O455" s="247" t="s">
        <v>652</v>
      </c>
      <c r="P455" s="247" t="s">
        <v>652</v>
      </c>
      <c r="Q455" s="247" t="s">
        <v>652</v>
      </c>
      <c r="R455" s="247" t="s">
        <v>652</v>
      </c>
      <c r="S455" s="247" t="s">
        <v>652</v>
      </c>
      <c r="T455" s="247" t="s">
        <v>652</v>
      </c>
      <c r="U455" s="247" t="s">
        <v>652</v>
      </c>
      <c r="V455" s="247" t="s">
        <v>652</v>
      </c>
      <c r="W455" s="247" t="s">
        <v>652</v>
      </c>
      <c r="X455" s="247" t="s">
        <v>652</v>
      </c>
      <c r="Y455" s="247" t="s">
        <v>652</v>
      </c>
      <c r="Z455" s="247" t="s">
        <v>652</v>
      </c>
      <c r="AA455" s="247" t="s">
        <v>652</v>
      </c>
      <c r="AB455" s="247" t="s">
        <v>652</v>
      </c>
      <c r="AC455" s="247" t="s">
        <v>652</v>
      </c>
      <c r="AD455" s="247" t="s">
        <v>652</v>
      </c>
      <c r="AE455" s="247" t="s">
        <v>652</v>
      </c>
      <c r="AF455" s="247" t="s">
        <v>652</v>
      </c>
      <c r="AN455" s="251"/>
      <c r="AP455" s="250"/>
      <c r="AQ455" s="241" t="s">
        <v>1718</v>
      </c>
      <c r="AR455" s="241">
        <v>0</v>
      </c>
    </row>
    <row r="456" spans="1:44" x14ac:dyDescent="0.2">
      <c r="A456" s="241">
        <v>121875</v>
      </c>
      <c r="B456" t="s">
        <v>428</v>
      </c>
      <c r="C456" s="241" t="s">
        <v>189</v>
      </c>
      <c r="D456" s="241" t="s">
        <v>189</v>
      </c>
      <c r="E456" s="241" t="s">
        <v>189</v>
      </c>
      <c r="F456" s="241" t="s">
        <v>189</v>
      </c>
      <c r="G456" s="241" t="s">
        <v>189</v>
      </c>
      <c r="H456" s="241" t="s">
        <v>189</v>
      </c>
      <c r="I456" s="241" t="s">
        <v>189</v>
      </c>
      <c r="J456" s="241" t="s">
        <v>189</v>
      </c>
      <c r="K456" s="241" t="s">
        <v>189</v>
      </c>
      <c r="L456" s="241" t="s">
        <v>189</v>
      </c>
      <c r="M456" s="241" t="s">
        <v>189</v>
      </c>
      <c r="N456" s="241" t="s">
        <v>189</v>
      </c>
      <c r="O456" s="241" t="s">
        <v>189</v>
      </c>
      <c r="P456" s="241" t="s">
        <v>189</v>
      </c>
      <c r="Q456" s="241" t="s">
        <v>189</v>
      </c>
      <c r="R456" s="241" t="s">
        <v>189</v>
      </c>
      <c r="S456" s="241" t="s">
        <v>189</v>
      </c>
      <c r="T456" s="241" t="s">
        <v>190</v>
      </c>
      <c r="U456" s="241" t="s">
        <v>189</v>
      </c>
      <c r="V456" s="241" t="s">
        <v>189</v>
      </c>
      <c r="W456" s="241" t="s">
        <v>190</v>
      </c>
      <c r="X456" s="241" t="s">
        <v>189</v>
      </c>
      <c r="Y456" s="241" t="s">
        <v>189</v>
      </c>
      <c r="Z456" s="241" t="s">
        <v>189</v>
      </c>
      <c r="AA456" s="241" t="s">
        <v>189</v>
      </c>
      <c r="AB456" s="241" t="s">
        <v>190</v>
      </c>
      <c r="AC456" s="241" t="s">
        <v>189</v>
      </c>
      <c r="AD456" s="241" t="s">
        <v>190</v>
      </c>
      <c r="AE456" s="241" t="s">
        <v>189</v>
      </c>
      <c r="AF456" s="241" t="s">
        <v>189</v>
      </c>
      <c r="AQ456" s="241">
        <v>0</v>
      </c>
      <c r="AR456" s="241">
        <v>0</v>
      </c>
    </row>
    <row r="457" spans="1:44" ht="15" x14ac:dyDescent="0.25">
      <c r="A457" s="267">
        <v>121880</v>
      </c>
      <c r="B457" t="s">
        <v>428</v>
      </c>
      <c r="C457" s="247" t="s">
        <v>652</v>
      </c>
      <c r="D457" s="247" t="s">
        <v>652</v>
      </c>
      <c r="E457" s="247" t="s">
        <v>652</v>
      </c>
      <c r="F457" s="247" t="s">
        <v>652</v>
      </c>
      <c r="G457" s="247" t="s">
        <v>652</v>
      </c>
      <c r="H457" s="247" t="s">
        <v>652</v>
      </c>
      <c r="I457" s="247" t="s">
        <v>652</v>
      </c>
      <c r="J457" s="247" t="s">
        <v>652</v>
      </c>
      <c r="K457" s="247" t="s">
        <v>652</v>
      </c>
      <c r="L457" s="247" t="s">
        <v>652</v>
      </c>
      <c r="M457" s="247" t="s">
        <v>652</v>
      </c>
      <c r="N457" s="247" t="s">
        <v>652</v>
      </c>
      <c r="O457" s="247" t="s">
        <v>652</v>
      </c>
      <c r="P457" s="247" t="s">
        <v>652</v>
      </c>
      <c r="Q457" s="247" t="s">
        <v>652</v>
      </c>
      <c r="R457" s="247" t="s">
        <v>652</v>
      </c>
      <c r="S457" s="247" t="s">
        <v>652</v>
      </c>
      <c r="T457" s="247" t="s">
        <v>652</v>
      </c>
      <c r="U457" s="247" t="s">
        <v>652</v>
      </c>
      <c r="V457" s="247" t="s">
        <v>652</v>
      </c>
      <c r="W457" s="247" t="s">
        <v>652</v>
      </c>
      <c r="X457" s="247" t="s">
        <v>652</v>
      </c>
      <c r="Y457" s="247" t="s">
        <v>652</v>
      </c>
      <c r="Z457" s="247" t="s">
        <v>652</v>
      </c>
      <c r="AA457" s="247" t="s">
        <v>652</v>
      </c>
      <c r="AB457" s="247" t="s">
        <v>652</v>
      </c>
      <c r="AC457" s="247" t="s">
        <v>652</v>
      </c>
      <c r="AD457" s="247" t="s">
        <v>652</v>
      </c>
      <c r="AE457" s="247" t="s">
        <v>652</v>
      </c>
      <c r="AF457" s="247" t="s">
        <v>652</v>
      </c>
      <c r="AG457" s="247"/>
      <c r="AH457" s="247"/>
      <c r="AI457" s="247"/>
      <c r="AJ457" s="247"/>
      <c r="AK457" s="247"/>
      <c r="AL457" s="247"/>
      <c r="AM457" s="247"/>
      <c r="AN457" s="247"/>
      <c r="AO457" s="247"/>
      <c r="AP457" s="247"/>
      <c r="AQ457" s="241" t="s">
        <v>1799</v>
      </c>
      <c r="AR457" s="241">
        <v>0</v>
      </c>
    </row>
    <row r="458" spans="1:44" ht="18" x14ac:dyDescent="0.2">
      <c r="A458" s="278">
        <v>121893</v>
      </c>
      <c r="B458" t="s">
        <v>428</v>
      </c>
      <c r="C458" t="s">
        <v>652</v>
      </c>
      <c r="D458" t="s">
        <v>652</v>
      </c>
      <c r="E458" t="s">
        <v>652</v>
      </c>
      <c r="F458" t="s">
        <v>652</v>
      </c>
      <c r="G458" t="s">
        <v>652</v>
      </c>
      <c r="H458" t="s">
        <v>652</v>
      </c>
      <c r="I458" t="s">
        <v>652</v>
      </c>
      <c r="J458" t="s">
        <v>652</v>
      </c>
      <c r="K458" t="s">
        <v>652</v>
      </c>
      <c r="L458" t="s">
        <v>652</v>
      </c>
      <c r="M458" t="s">
        <v>652</v>
      </c>
      <c r="N458" t="s">
        <v>652</v>
      </c>
      <c r="O458" t="s">
        <v>652</v>
      </c>
      <c r="P458" t="s">
        <v>652</v>
      </c>
      <c r="Q458" t="s">
        <v>652</v>
      </c>
      <c r="R458" t="s">
        <v>652</v>
      </c>
      <c r="S458" t="s">
        <v>652</v>
      </c>
      <c r="T458" t="s">
        <v>652</v>
      </c>
      <c r="U458" t="s">
        <v>652</v>
      </c>
      <c r="V458" t="s">
        <v>652</v>
      </c>
      <c r="W458" t="s">
        <v>652</v>
      </c>
      <c r="X458" t="s">
        <v>652</v>
      </c>
      <c r="Y458" t="s">
        <v>652</v>
      </c>
      <c r="Z458" t="s">
        <v>652</v>
      </c>
      <c r="AA458" t="s">
        <v>652</v>
      </c>
      <c r="AB458" t="s">
        <v>652</v>
      </c>
      <c r="AC458" t="s">
        <v>652</v>
      </c>
      <c r="AD458" t="s">
        <v>652</v>
      </c>
      <c r="AE458" t="s">
        <v>652</v>
      </c>
      <c r="AF458" t="s">
        <v>652</v>
      </c>
      <c r="AG458"/>
      <c r="AH458"/>
      <c r="AI458"/>
      <c r="AJ458"/>
      <c r="AK458"/>
      <c r="AL458"/>
      <c r="AM458"/>
      <c r="AN458"/>
      <c r="AO458"/>
      <c r="AP458"/>
      <c r="AQ458" s="241">
        <v>0</v>
      </c>
      <c r="AR458" s="241">
        <v>0</v>
      </c>
    </row>
    <row r="459" spans="1:44" x14ac:dyDescent="0.2">
      <c r="A459">
        <v>121897</v>
      </c>
      <c r="B459" t="s">
        <v>428</v>
      </c>
      <c r="C459" t="s">
        <v>652</v>
      </c>
      <c r="D459" t="s">
        <v>652</v>
      </c>
      <c r="E459" t="s">
        <v>652</v>
      </c>
      <c r="F459" t="s">
        <v>652</v>
      </c>
      <c r="G459" t="s">
        <v>652</v>
      </c>
      <c r="H459" t="s">
        <v>652</v>
      </c>
      <c r="I459" t="s">
        <v>652</v>
      </c>
      <c r="J459" t="s">
        <v>652</v>
      </c>
      <c r="K459" t="s">
        <v>652</v>
      </c>
      <c r="L459" t="s">
        <v>652</v>
      </c>
      <c r="M459" t="s">
        <v>652</v>
      </c>
      <c r="N459" t="s">
        <v>652</v>
      </c>
      <c r="O459" t="s">
        <v>652</v>
      </c>
      <c r="P459" t="s">
        <v>652</v>
      </c>
      <c r="Q459" t="s">
        <v>652</v>
      </c>
      <c r="R459" t="s">
        <v>652</v>
      </c>
      <c r="S459" t="s">
        <v>652</v>
      </c>
      <c r="T459" t="s">
        <v>652</v>
      </c>
      <c r="U459" t="s">
        <v>652</v>
      </c>
      <c r="V459" t="s">
        <v>652</v>
      </c>
      <c r="W459" t="s">
        <v>652</v>
      </c>
      <c r="X459" t="s">
        <v>652</v>
      </c>
      <c r="Y459" t="s">
        <v>652</v>
      </c>
      <c r="Z459" t="s">
        <v>652</v>
      </c>
      <c r="AA459" t="s">
        <v>652</v>
      </c>
      <c r="AB459" t="s">
        <v>652</v>
      </c>
      <c r="AC459" t="s">
        <v>652</v>
      </c>
      <c r="AD459" t="s">
        <v>652</v>
      </c>
      <c r="AE459" t="s">
        <v>652</v>
      </c>
      <c r="AF459" t="s">
        <v>652</v>
      </c>
      <c r="AG459"/>
      <c r="AH459"/>
      <c r="AI459"/>
      <c r="AJ459"/>
      <c r="AK459"/>
      <c r="AL459"/>
      <c r="AM459"/>
      <c r="AN459"/>
      <c r="AO459"/>
      <c r="AP459"/>
      <c r="AQ459" s="241" t="s">
        <v>1720</v>
      </c>
      <c r="AR459" s="241">
        <v>0</v>
      </c>
    </row>
    <row r="460" spans="1:44" ht="15" x14ac:dyDescent="0.25">
      <c r="A460" s="267">
        <v>121900</v>
      </c>
      <c r="B460" t="s">
        <v>428</v>
      </c>
      <c r="C460" s="247" t="s">
        <v>652</v>
      </c>
      <c r="D460" s="247" t="s">
        <v>652</v>
      </c>
      <c r="E460" s="247" t="s">
        <v>652</v>
      </c>
      <c r="F460" s="247" t="s">
        <v>652</v>
      </c>
      <c r="G460" s="247" t="s">
        <v>652</v>
      </c>
      <c r="H460" s="247" t="s">
        <v>652</v>
      </c>
      <c r="I460" s="247" t="s">
        <v>652</v>
      </c>
      <c r="J460" s="247" t="s">
        <v>652</v>
      </c>
      <c r="K460" s="247" t="s">
        <v>652</v>
      </c>
      <c r="L460" s="247" t="s">
        <v>652</v>
      </c>
      <c r="M460" s="247" t="s">
        <v>652</v>
      </c>
      <c r="N460" s="247" t="s">
        <v>652</v>
      </c>
      <c r="O460" s="247" t="s">
        <v>652</v>
      </c>
      <c r="P460" s="247" t="s">
        <v>652</v>
      </c>
      <c r="Q460" s="247" t="s">
        <v>652</v>
      </c>
      <c r="R460" s="247" t="s">
        <v>652</v>
      </c>
      <c r="S460" s="247" t="s">
        <v>652</v>
      </c>
      <c r="T460" s="247" t="s">
        <v>652</v>
      </c>
      <c r="U460" s="247" t="s">
        <v>652</v>
      </c>
      <c r="V460" s="247" t="s">
        <v>652</v>
      </c>
      <c r="W460" s="247" t="s">
        <v>652</v>
      </c>
      <c r="X460" s="247" t="s">
        <v>652</v>
      </c>
      <c r="Y460" s="247" t="s">
        <v>652</v>
      </c>
      <c r="Z460" s="247" t="s">
        <v>652</v>
      </c>
      <c r="AA460" s="247" t="s">
        <v>652</v>
      </c>
      <c r="AB460" s="247" t="s">
        <v>652</v>
      </c>
      <c r="AC460" s="247" t="s">
        <v>652</v>
      </c>
      <c r="AD460" s="247" t="s">
        <v>652</v>
      </c>
      <c r="AE460" s="247" t="s">
        <v>652</v>
      </c>
      <c r="AF460" s="247" t="s">
        <v>652</v>
      </c>
      <c r="AG460" s="247"/>
      <c r="AH460" s="247"/>
      <c r="AI460" s="247"/>
      <c r="AJ460" s="247"/>
      <c r="AK460" s="247"/>
      <c r="AL460" s="247"/>
      <c r="AM460" s="247"/>
      <c r="AN460" s="247"/>
      <c r="AO460" s="247"/>
      <c r="AP460" s="247"/>
      <c r="AQ460" s="241" t="s">
        <v>1799</v>
      </c>
      <c r="AR460" s="241">
        <v>0</v>
      </c>
    </row>
    <row r="461" spans="1:44" ht="15" x14ac:dyDescent="0.25">
      <c r="A461" s="267">
        <v>121963</v>
      </c>
      <c r="B461" t="s">
        <v>428</v>
      </c>
      <c r="C461" s="247" t="s">
        <v>652</v>
      </c>
      <c r="D461" s="247" t="s">
        <v>652</v>
      </c>
      <c r="E461" s="247" t="s">
        <v>652</v>
      </c>
      <c r="F461" s="247" t="s">
        <v>652</v>
      </c>
      <c r="G461" s="247" t="s">
        <v>652</v>
      </c>
      <c r="H461" s="247" t="s">
        <v>652</v>
      </c>
      <c r="I461" s="247" t="s">
        <v>652</v>
      </c>
      <c r="J461" s="247" t="s">
        <v>652</v>
      </c>
      <c r="K461" s="247" t="s">
        <v>652</v>
      </c>
      <c r="L461" s="247" t="s">
        <v>652</v>
      </c>
      <c r="M461" s="247" t="s">
        <v>652</v>
      </c>
      <c r="N461" s="247" t="s">
        <v>652</v>
      </c>
      <c r="O461" s="247" t="s">
        <v>652</v>
      </c>
      <c r="P461" s="247" t="s">
        <v>652</v>
      </c>
      <c r="Q461" s="247" t="s">
        <v>652</v>
      </c>
      <c r="R461" s="247" t="s">
        <v>652</v>
      </c>
      <c r="S461" s="247" t="s">
        <v>652</v>
      </c>
      <c r="T461" s="247" t="s">
        <v>652</v>
      </c>
      <c r="U461" s="247" t="s">
        <v>652</v>
      </c>
      <c r="V461" s="247" t="s">
        <v>652</v>
      </c>
      <c r="W461" s="247" t="s">
        <v>652</v>
      </c>
      <c r="X461" s="247" t="s">
        <v>652</v>
      </c>
      <c r="Y461" s="247" t="s">
        <v>652</v>
      </c>
      <c r="Z461" s="247" t="s">
        <v>652</v>
      </c>
      <c r="AA461" s="247" t="s">
        <v>652</v>
      </c>
      <c r="AB461" s="247" t="s">
        <v>652</v>
      </c>
      <c r="AC461" s="247" t="s">
        <v>652</v>
      </c>
      <c r="AD461" s="247" t="s">
        <v>652</v>
      </c>
      <c r="AE461" s="247" t="s">
        <v>652</v>
      </c>
      <c r="AF461" s="247" t="s">
        <v>652</v>
      </c>
      <c r="AG461" s="247"/>
      <c r="AH461" s="247"/>
      <c r="AI461" s="247"/>
      <c r="AJ461" s="247"/>
      <c r="AK461" s="247"/>
      <c r="AL461" s="247"/>
      <c r="AM461" s="247"/>
      <c r="AN461" s="247"/>
      <c r="AO461" s="247"/>
      <c r="AP461" s="247"/>
      <c r="AQ461" s="241" t="s">
        <v>1799</v>
      </c>
      <c r="AR461" s="241">
        <v>0</v>
      </c>
    </row>
    <row r="462" spans="1:44" x14ac:dyDescent="0.2">
      <c r="A462" s="241">
        <v>121966</v>
      </c>
      <c r="B462" t="s">
        <v>428</v>
      </c>
      <c r="C462" s="241" t="s">
        <v>190</v>
      </c>
      <c r="D462" s="241" t="s">
        <v>188</v>
      </c>
      <c r="E462" s="241" t="s">
        <v>190</v>
      </c>
      <c r="F462" s="241" t="s">
        <v>189</v>
      </c>
      <c r="G462" s="241" t="s">
        <v>188</v>
      </c>
      <c r="H462" s="241" t="s">
        <v>188</v>
      </c>
      <c r="I462" s="241" t="s">
        <v>190</v>
      </c>
      <c r="J462" s="241" t="s">
        <v>190</v>
      </c>
      <c r="K462" s="241" t="s">
        <v>190</v>
      </c>
      <c r="L462" s="241" t="s">
        <v>190</v>
      </c>
      <c r="M462" s="241" t="s">
        <v>190</v>
      </c>
      <c r="N462" s="241" t="s">
        <v>190</v>
      </c>
      <c r="O462" s="241" t="s">
        <v>190</v>
      </c>
      <c r="P462" s="241" t="s">
        <v>188</v>
      </c>
      <c r="Q462" s="241" t="s">
        <v>190</v>
      </c>
      <c r="R462" s="241" t="s">
        <v>190</v>
      </c>
      <c r="S462" s="241" t="s">
        <v>190</v>
      </c>
      <c r="T462" s="241" t="s">
        <v>190</v>
      </c>
      <c r="U462" s="241" t="s">
        <v>190</v>
      </c>
      <c r="V462" s="241" t="s">
        <v>190</v>
      </c>
      <c r="W462" s="241" t="s">
        <v>190</v>
      </c>
      <c r="X462" s="241" t="s">
        <v>190</v>
      </c>
      <c r="Y462" s="241" t="s">
        <v>190</v>
      </c>
      <c r="Z462" s="241" t="s">
        <v>190</v>
      </c>
      <c r="AA462" s="241" t="s">
        <v>190</v>
      </c>
      <c r="AB462" s="241" t="s">
        <v>189</v>
      </c>
      <c r="AC462" s="241" t="s">
        <v>189</v>
      </c>
      <c r="AD462" s="241" t="s">
        <v>189</v>
      </c>
      <c r="AE462" s="241" t="s">
        <v>189</v>
      </c>
      <c r="AF462" s="241" t="s">
        <v>189</v>
      </c>
      <c r="AQ462" s="241">
        <v>0</v>
      </c>
      <c r="AR462" s="241">
        <v>0</v>
      </c>
    </row>
    <row r="463" spans="1:44" x14ac:dyDescent="0.2">
      <c r="A463">
        <v>121980</v>
      </c>
      <c r="B463" t="s">
        <v>431</v>
      </c>
      <c r="C463" t="s">
        <v>652</v>
      </c>
      <c r="D463" t="s">
        <v>652</v>
      </c>
      <c r="E463" t="s">
        <v>652</v>
      </c>
      <c r="F463" t="s">
        <v>652</v>
      </c>
      <c r="G463" t="s">
        <v>652</v>
      </c>
      <c r="H463" t="s">
        <v>652</v>
      </c>
      <c r="I463" t="s">
        <v>652</v>
      </c>
      <c r="J463" t="s">
        <v>652</v>
      </c>
      <c r="K463" t="s">
        <v>652</v>
      </c>
      <c r="L463" t="s">
        <v>652</v>
      </c>
      <c r="M463" t="s">
        <v>652</v>
      </c>
      <c r="N463" t="s">
        <v>652</v>
      </c>
      <c r="O463" t="s">
        <v>652</v>
      </c>
      <c r="P463" t="s">
        <v>652</v>
      </c>
      <c r="Q463" t="s">
        <v>652</v>
      </c>
      <c r="R463" t="s">
        <v>652</v>
      </c>
      <c r="S463" t="s">
        <v>652</v>
      </c>
      <c r="T463" t="s">
        <v>652</v>
      </c>
      <c r="U463" t="s">
        <v>652</v>
      </c>
      <c r="V463" t="s">
        <v>652</v>
      </c>
      <c r="W463" t="s">
        <v>652</v>
      </c>
      <c r="X463" t="s">
        <v>652</v>
      </c>
      <c r="Y463" t="s">
        <v>652</v>
      </c>
      <c r="Z463" t="s">
        <v>652</v>
      </c>
      <c r="AA463" t="s">
        <v>652</v>
      </c>
      <c r="AB463"/>
      <c r="AC463"/>
      <c r="AD463"/>
      <c r="AE463"/>
      <c r="AF463"/>
      <c r="AG463"/>
      <c r="AH463"/>
      <c r="AI463"/>
      <c r="AJ463"/>
      <c r="AK463"/>
      <c r="AL463"/>
      <c r="AM463"/>
      <c r="AN463"/>
      <c r="AO463"/>
      <c r="AP463"/>
      <c r="AQ463" s="241" t="s">
        <v>1799</v>
      </c>
      <c r="AR463" s="241">
        <v>0</v>
      </c>
    </row>
    <row r="464" spans="1:44" x14ac:dyDescent="0.2">
      <c r="A464">
        <v>121998</v>
      </c>
      <c r="B464" t="s">
        <v>428</v>
      </c>
      <c r="C464" t="s">
        <v>652</v>
      </c>
      <c r="D464" t="s">
        <v>652</v>
      </c>
      <c r="E464" t="s">
        <v>652</v>
      </c>
      <c r="F464" t="s">
        <v>652</v>
      </c>
      <c r="G464" t="s">
        <v>652</v>
      </c>
      <c r="H464" t="s">
        <v>652</v>
      </c>
      <c r="I464" t="s">
        <v>652</v>
      </c>
      <c r="J464" t="s">
        <v>652</v>
      </c>
      <c r="K464" t="s">
        <v>652</v>
      </c>
      <c r="L464" t="s">
        <v>652</v>
      </c>
      <c r="M464" t="s">
        <v>652</v>
      </c>
      <c r="N464" t="s">
        <v>652</v>
      </c>
      <c r="O464" t="s">
        <v>652</v>
      </c>
      <c r="P464" t="s">
        <v>652</v>
      </c>
      <c r="Q464" t="s">
        <v>652</v>
      </c>
      <c r="R464" t="s">
        <v>652</v>
      </c>
      <c r="S464" t="s">
        <v>652</v>
      </c>
      <c r="T464" t="s">
        <v>652</v>
      </c>
      <c r="U464" t="s">
        <v>652</v>
      </c>
      <c r="V464" t="s">
        <v>652</v>
      </c>
      <c r="W464" t="s">
        <v>652</v>
      </c>
      <c r="X464" t="s">
        <v>652</v>
      </c>
      <c r="Y464" t="s">
        <v>652</v>
      </c>
      <c r="Z464" t="s">
        <v>652</v>
      </c>
      <c r="AA464" t="s">
        <v>652</v>
      </c>
      <c r="AB464" t="s">
        <v>652</v>
      </c>
      <c r="AC464" t="s">
        <v>652</v>
      </c>
      <c r="AD464" t="s">
        <v>652</v>
      </c>
      <c r="AE464" t="s">
        <v>652</v>
      </c>
      <c r="AF464" t="s">
        <v>652</v>
      </c>
      <c r="AG464"/>
      <c r="AH464"/>
      <c r="AI464"/>
      <c r="AJ464"/>
      <c r="AK464"/>
      <c r="AL464"/>
      <c r="AM464"/>
      <c r="AN464"/>
      <c r="AO464"/>
      <c r="AP464"/>
      <c r="AQ464" s="241" t="s">
        <v>1718</v>
      </c>
      <c r="AR464" s="241">
        <v>0</v>
      </c>
    </row>
    <row r="465" spans="1:44" x14ac:dyDescent="0.2">
      <c r="A465">
        <v>122002</v>
      </c>
      <c r="B465" t="s">
        <v>428</v>
      </c>
      <c r="C465" t="s">
        <v>190</v>
      </c>
      <c r="D465" t="s">
        <v>190</v>
      </c>
      <c r="E465" t="s">
        <v>190</v>
      </c>
      <c r="F465" t="s">
        <v>190</v>
      </c>
      <c r="G465" t="s">
        <v>190</v>
      </c>
      <c r="H465" t="s">
        <v>190</v>
      </c>
      <c r="I465" t="s">
        <v>190</v>
      </c>
      <c r="J465" t="s">
        <v>188</v>
      </c>
      <c r="K465" t="s">
        <v>190</v>
      </c>
      <c r="L465" t="s">
        <v>188</v>
      </c>
      <c r="M465" t="s">
        <v>190</v>
      </c>
      <c r="N465" t="s">
        <v>190</v>
      </c>
      <c r="O465" t="s">
        <v>190</v>
      </c>
      <c r="P465" t="s">
        <v>190</v>
      </c>
      <c r="Q465" t="s">
        <v>190</v>
      </c>
      <c r="R465" t="s">
        <v>190</v>
      </c>
      <c r="S465" t="s">
        <v>190</v>
      </c>
      <c r="T465" t="s">
        <v>190</v>
      </c>
      <c r="U465" t="s">
        <v>188</v>
      </c>
      <c r="V465" t="s">
        <v>190</v>
      </c>
      <c r="W465" t="s">
        <v>188</v>
      </c>
      <c r="X465" t="s">
        <v>190</v>
      </c>
      <c r="Y465" t="s">
        <v>190</v>
      </c>
      <c r="Z465" t="s">
        <v>190</v>
      </c>
      <c r="AA465" t="s">
        <v>190</v>
      </c>
      <c r="AB465" t="s">
        <v>189</v>
      </c>
      <c r="AC465" t="s">
        <v>189</v>
      </c>
      <c r="AD465" t="s">
        <v>189</v>
      </c>
      <c r="AE465" t="s">
        <v>190</v>
      </c>
      <c r="AF465" t="s">
        <v>190</v>
      </c>
      <c r="AG465"/>
      <c r="AH465"/>
      <c r="AI465"/>
      <c r="AJ465"/>
      <c r="AK465"/>
      <c r="AL465"/>
      <c r="AM465"/>
      <c r="AN465"/>
      <c r="AO465"/>
      <c r="AP465"/>
      <c r="AQ465" s="241">
        <v>0</v>
      </c>
      <c r="AR465" s="241">
        <v>0</v>
      </c>
    </row>
    <row r="466" spans="1:44" ht="15" x14ac:dyDescent="0.25">
      <c r="A466" s="265">
        <v>122029</v>
      </c>
      <c r="B466" t="s">
        <v>428</v>
      </c>
      <c r="C466" s="247" t="s">
        <v>652</v>
      </c>
      <c r="D466" s="247" t="s">
        <v>652</v>
      </c>
      <c r="E466" s="247" t="s">
        <v>652</v>
      </c>
      <c r="F466" s="247" t="s">
        <v>652</v>
      </c>
      <c r="G466" s="247" t="s">
        <v>652</v>
      </c>
      <c r="H466" s="247" t="s">
        <v>652</v>
      </c>
      <c r="I466" s="247" t="s">
        <v>652</v>
      </c>
      <c r="J466" s="247" t="s">
        <v>652</v>
      </c>
      <c r="K466" s="247" t="s">
        <v>652</v>
      </c>
      <c r="L466" s="247" t="s">
        <v>652</v>
      </c>
      <c r="M466" s="247" t="s">
        <v>652</v>
      </c>
      <c r="N466" s="247" t="s">
        <v>652</v>
      </c>
      <c r="O466" s="247" t="s">
        <v>652</v>
      </c>
      <c r="P466" s="247" t="s">
        <v>652</v>
      </c>
      <c r="Q466" s="247" t="s">
        <v>652</v>
      </c>
      <c r="R466" s="247" t="s">
        <v>652</v>
      </c>
      <c r="S466" s="247" t="s">
        <v>652</v>
      </c>
      <c r="T466" s="247" t="s">
        <v>652</v>
      </c>
      <c r="U466" s="247" t="s">
        <v>652</v>
      </c>
      <c r="V466" s="247" t="s">
        <v>652</v>
      </c>
      <c r="W466" s="247" t="s">
        <v>652</v>
      </c>
      <c r="X466" s="247" t="s">
        <v>652</v>
      </c>
      <c r="Y466" s="247" t="s">
        <v>652</v>
      </c>
      <c r="Z466" s="247" t="s">
        <v>652</v>
      </c>
      <c r="AA466" s="247" t="s">
        <v>652</v>
      </c>
      <c r="AB466" s="247" t="s">
        <v>652</v>
      </c>
      <c r="AC466" s="247" t="s">
        <v>652</v>
      </c>
      <c r="AD466" s="247" t="s">
        <v>652</v>
      </c>
      <c r="AE466" s="247" t="s">
        <v>652</v>
      </c>
      <c r="AF466" s="247" t="s">
        <v>652</v>
      </c>
      <c r="AN466" s="251"/>
      <c r="AP466" s="250"/>
      <c r="AQ466" s="241" t="s">
        <v>1719</v>
      </c>
      <c r="AR466" s="241">
        <v>0</v>
      </c>
    </row>
    <row r="467" spans="1:44" x14ac:dyDescent="0.2">
      <c r="A467" s="241">
        <v>122036</v>
      </c>
      <c r="B467" t="s">
        <v>428</v>
      </c>
      <c r="C467" s="241" t="s">
        <v>189</v>
      </c>
      <c r="D467" s="241" t="s">
        <v>189</v>
      </c>
      <c r="E467" s="241" t="s">
        <v>189</v>
      </c>
      <c r="F467" s="241" t="s">
        <v>189</v>
      </c>
      <c r="G467" s="241" t="s">
        <v>189</v>
      </c>
      <c r="H467" s="241" t="s">
        <v>189</v>
      </c>
      <c r="I467" s="241" t="s">
        <v>189</v>
      </c>
      <c r="J467" s="241" t="s">
        <v>189</v>
      </c>
      <c r="K467" s="241" t="s">
        <v>189</v>
      </c>
      <c r="L467" s="241" t="s">
        <v>189</v>
      </c>
      <c r="M467" s="241" t="s">
        <v>189</v>
      </c>
      <c r="N467" s="241" t="s">
        <v>189</v>
      </c>
      <c r="O467" s="241" t="s">
        <v>189</v>
      </c>
      <c r="P467" s="241" t="s">
        <v>189</v>
      </c>
      <c r="Q467" s="241" t="s">
        <v>189</v>
      </c>
      <c r="R467" s="241" t="s">
        <v>189</v>
      </c>
      <c r="S467" s="241" t="s">
        <v>189</v>
      </c>
      <c r="T467" s="241" t="s">
        <v>189</v>
      </c>
      <c r="U467" s="241" t="s">
        <v>189</v>
      </c>
      <c r="V467" s="241" t="s">
        <v>189</v>
      </c>
      <c r="W467" s="241" t="s">
        <v>189</v>
      </c>
      <c r="X467" s="241" t="s">
        <v>189</v>
      </c>
      <c r="Y467" s="241" t="s">
        <v>189</v>
      </c>
      <c r="Z467" s="241" t="s">
        <v>189</v>
      </c>
      <c r="AA467" s="241" t="s">
        <v>189</v>
      </c>
      <c r="AB467" s="241" t="s">
        <v>190</v>
      </c>
      <c r="AC467" s="241" t="s">
        <v>190</v>
      </c>
      <c r="AD467" s="241" t="s">
        <v>190</v>
      </c>
      <c r="AE467" s="241" t="s">
        <v>189</v>
      </c>
      <c r="AF467" s="241" t="s">
        <v>189</v>
      </c>
      <c r="AQ467" s="241">
        <v>0</v>
      </c>
      <c r="AR467" s="241">
        <v>0</v>
      </c>
    </row>
    <row r="468" spans="1:44" ht="18" x14ac:dyDescent="0.2">
      <c r="A468" s="278">
        <v>122047</v>
      </c>
      <c r="B468" t="s">
        <v>428</v>
      </c>
      <c r="C468" t="s">
        <v>652</v>
      </c>
      <c r="D468" t="s">
        <v>652</v>
      </c>
      <c r="E468" t="s">
        <v>652</v>
      </c>
      <c r="F468" t="s">
        <v>652</v>
      </c>
      <c r="G468" t="s">
        <v>652</v>
      </c>
      <c r="H468" t="s">
        <v>652</v>
      </c>
      <c r="I468" t="s">
        <v>652</v>
      </c>
      <c r="J468" t="s">
        <v>652</v>
      </c>
      <c r="K468" t="s">
        <v>652</v>
      </c>
      <c r="L468" t="s">
        <v>652</v>
      </c>
      <c r="M468" t="s">
        <v>652</v>
      </c>
      <c r="N468" t="s">
        <v>652</v>
      </c>
      <c r="O468" t="s">
        <v>652</v>
      </c>
      <c r="P468" t="s">
        <v>652</v>
      </c>
      <c r="Q468" t="s">
        <v>652</v>
      </c>
      <c r="R468" t="s">
        <v>652</v>
      </c>
      <c r="S468" t="s">
        <v>652</v>
      </c>
      <c r="T468" t="s">
        <v>652</v>
      </c>
      <c r="U468" t="s">
        <v>652</v>
      </c>
      <c r="V468" t="s">
        <v>652</v>
      </c>
      <c r="W468" t="s">
        <v>652</v>
      </c>
      <c r="X468" t="s">
        <v>652</v>
      </c>
      <c r="Y468" t="s">
        <v>652</v>
      </c>
      <c r="Z468" t="s">
        <v>652</v>
      </c>
      <c r="AA468" t="s">
        <v>652</v>
      </c>
      <c r="AB468" t="s">
        <v>652</v>
      </c>
      <c r="AC468" t="s">
        <v>652</v>
      </c>
      <c r="AD468" t="s">
        <v>652</v>
      </c>
      <c r="AE468" t="s">
        <v>652</v>
      </c>
      <c r="AF468" t="s">
        <v>652</v>
      </c>
      <c r="AG468"/>
      <c r="AH468"/>
      <c r="AI468"/>
      <c r="AJ468"/>
      <c r="AK468"/>
      <c r="AL468"/>
      <c r="AM468"/>
      <c r="AN468"/>
      <c r="AO468"/>
      <c r="AP468"/>
      <c r="AQ468" s="241">
        <v>0</v>
      </c>
      <c r="AR468" s="241">
        <v>0</v>
      </c>
    </row>
    <row r="469" spans="1:44" ht="21.75" x14ac:dyDescent="0.5">
      <c r="A469" s="268">
        <v>122060</v>
      </c>
      <c r="B469" t="s">
        <v>428</v>
      </c>
      <c r="C469" s="241" t="s">
        <v>190</v>
      </c>
      <c r="D469" s="241" t="s">
        <v>190</v>
      </c>
      <c r="E469" s="241" t="s">
        <v>190</v>
      </c>
      <c r="F469" s="241" t="s">
        <v>190</v>
      </c>
      <c r="G469" s="241" t="s">
        <v>190</v>
      </c>
      <c r="H469" s="241" t="s">
        <v>190</v>
      </c>
      <c r="I469" s="241" t="s">
        <v>190</v>
      </c>
      <c r="J469" s="241" t="s">
        <v>188</v>
      </c>
      <c r="K469" s="241" t="s">
        <v>190</v>
      </c>
      <c r="L469" s="241" t="s">
        <v>190</v>
      </c>
      <c r="M469" s="241" t="s">
        <v>190</v>
      </c>
      <c r="N469" s="241" t="s">
        <v>190</v>
      </c>
      <c r="O469" s="241" t="s">
        <v>190</v>
      </c>
      <c r="P469" s="241" t="s">
        <v>188</v>
      </c>
      <c r="Q469" s="241" t="s">
        <v>190</v>
      </c>
      <c r="R469" s="241" t="s">
        <v>190</v>
      </c>
      <c r="S469" s="241" t="s">
        <v>190</v>
      </c>
      <c r="T469" s="241" t="s">
        <v>189</v>
      </c>
      <c r="U469" s="241" t="s">
        <v>190</v>
      </c>
      <c r="V469" s="241" t="s">
        <v>190</v>
      </c>
      <c r="W469" s="241" t="s">
        <v>190</v>
      </c>
      <c r="X469" s="241" t="s">
        <v>189</v>
      </c>
      <c r="Y469" s="241" t="s">
        <v>190</v>
      </c>
      <c r="Z469" s="241" t="s">
        <v>189</v>
      </c>
      <c r="AA469" s="241" t="s">
        <v>190</v>
      </c>
      <c r="AB469" s="241" t="s">
        <v>189</v>
      </c>
      <c r="AC469" s="241" t="s">
        <v>190</v>
      </c>
      <c r="AD469" s="241" t="s">
        <v>189</v>
      </c>
      <c r="AE469" s="241" t="s">
        <v>189</v>
      </c>
      <c r="AF469" s="241" t="s">
        <v>189</v>
      </c>
      <c r="AQ469" s="241">
        <v>0</v>
      </c>
      <c r="AR469" s="241">
        <v>0</v>
      </c>
    </row>
    <row r="470" spans="1:44" ht="21.75" x14ac:dyDescent="0.5">
      <c r="A470" s="268">
        <v>122085</v>
      </c>
      <c r="B470" t="s">
        <v>428</v>
      </c>
      <c r="C470" s="241" t="s">
        <v>190</v>
      </c>
      <c r="D470" s="241" t="s">
        <v>190</v>
      </c>
      <c r="E470" s="241" t="s">
        <v>188</v>
      </c>
      <c r="F470" s="241" t="s">
        <v>190</v>
      </c>
      <c r="G470" s="241" t="s">
        <v>190</v>
      </c>
      <c r="H470" s="241" t="s">
        <v>190</v>
      </c>
      <c r="I470" s="241" t="s">
        <v>188</v>
      </c>
      <c r="J470" s="241" t="s">
        <v>188</v>
      </c>
      <c r="K470" s="241" t="s">
        <v>190</v>
      </c>
      <c r="L470" s="241" t="s">
        <v>190</v>
      </c>
      <c r="M470" s="241" t="s">
        <v>188</v>
      </c>
      <c r="N470" s="241" t="s">
        <v>188</v>
      </c>
      <c r="O470" s="241" t="s">
        <v>189</v>
      </c>
      <c r="P470" s="241" t="s">
        <v>188</v>
      </c>
      <c r="Q470" s="241" t="s">
        <v>188</v>
      </c>
      <c r="R470" s="241" t="s">
        <v>188</v>
      </c>
      <c r="S470" s="241" t="s">
        <v>188</v>
      </c>
      <c r="T470" s="241" t="s">
        <v>188</v>
      </c>
      <c r="U470" s="241" t="s">
        <v>188</v>
      </c>
      <c r="V470" s="241" t="s">
        <v>190</v>
      </c>
      <c r="W470" s="241" t="s">
        <v>190</v>
      </c>
      <c r="X470" s="241" t="s">
        <v>190</v>
      </c>
      <c r="Y470" s="241" t="s">
        <v>190</v>
      </c>
      <c r="Z470" s="241" t="s">
        <v>190</v>
      </c>
      <c r="AA470" s="241" t="s">
        <v>190</v>
      </c>
      <c r="AB470" s="241" t="s">
        <v>189</v>
      </c>
      <c r="AC470" s="241" t="s">
        <v>189</v>
      </c>
      <c r="AD470" s="241" t="s">
        <v>189</v>
      </c>
      <c r="AE470" s="241" t="s">
        <v>190</v>
      </c>
      <c r="AF470" s="241" t="s">
        <v>189</v>
      </c>
      <c r="AQ470" s="241">
        <v>0</v>
      </c>
      <c r="AR470" s="241">
        <v>0</v>
      </c>
    </row>
    <row r="471" spans="1:44" x14ac:dyDescent="0.2">
      <c r="A471">
        <v>122091</v>
      </c>
      <c r="B471" t="s">
        <v>428</v>
      </c>
      <c r="C471" t="s">
        <v>190</v>
      </c>
      <c r="D471" t="s">
        <v>188</v>
      </c>
      <c r="E471" t="s">
        <v>188</v>
      </c>
      <c r="F471" t="s">
        <v>188</v>
      </c>
      <c r="G471" t="s">
        <v>190</v>
      </c>
      <c r="H471" t="s">
        <v>190</v>
      </c>
      <c r="I471" t="s">
        <v>190</v>
      </c>
      <c r="J471" t="s">
        <v>190</v>
      </c>
      <c r="K471" t="s">
        <v>190</v>
      </c>
      <c r="L471" t="s">
        <v>188</v>
      </c>
      <c r="M471" t="s">
        <v>190</v>
      </c>
      <c r="N471" t="s">
        <v>190</v>
      </c>
      <c r="O471" t="s">
        <v>190</v>
      </c>
      <c r="P471" t="s">
        <v>190</v>
      </c>
      <c r="Q471" t="s">
        <v>190</v>
      </c>
      <c r="R471" t="s">
        <v>188</v>
      </c>
      <c r="S471" t="s">
        <v>190</v>
      </c>
      <c r="T471" t="s">
        <v>188</v>
      </c>
      <c r="U471" t="s">
        <v>190</v>
      </c>
      <c r="V471" t="s">
        <v>190</v>
      </c>
      <c r="W471" t="s">
        <v>190</v>
      </c>
      <c r="X471" t="s">
        <v>190</v>
      </c>
      <c r="Y471" t="s">
        <v>190</v>
      </c>
      <c r="Z471" t="s">
        <v>189</v>
      </c>
      <c r="AA471" t="s">
        <v>189</v>
      </c>
      <c r="AB471" t="s">
        <v>189</v>
      </c>
      <c r="AC471" t="s">
        <v>190</v>
      </c>
      <c r="AD471" t="s">
        <v>190</v>
      </c>
      <c r="AE471" t="s">
        <v>190</v>
      </c>
      <c r="AF471" t="s">
        <v>189</v>
      </c>
      <c r="AG471"/>
      <c r="AH471"/>
      <c r="AI471"/>
      <c r="AJ471"/>
      <c r="AK471"/>
      <c r="AL471"/>
      <c r="AM471"/>
      <c r="AN471"/>
      <c r="AO471"/>
      <c r="AP471"/>
      <c r="AQ471" s="241">
        <v>0</v>
      </c>
      <c r="AR471" s="241">
        <v>0</v>
      </c>
    </row>
    <row r="472" spans="1:44" ht="15" x14ac:dyDescent="0.25">
      <c r="A472" s="267">
        <v>122099</v>
      </c>
      <c r="B472" t="s">
        <v>428</v>
      </c>
      <c r="C472" s="247" t="s">
        <v>652</v>
      </c>
      <c r="D472" s="247" t="s">
        <v>652</v>
      </c>
      <c r="E472" s="247" t="s">
        <v>652</v>
      </c>
      <c r="F472" s="247" t="s">
        <v>652</v>
      </c>
      <c r="G472" s="247" t="s">
        <v>652</v>
      </c>
      <c r="H472" s="247" t="s">
        <v>652</v>
      </c>
      <c r="I472" s="247" t="s">
        <v>652</v>
      </c>
      <c r="J472" s="247" t="s">
        <v>652</v>
      </c>
      <c r="K472" s="247" t="s">
        <v>652</v>
      </c>
      <c r="L472" s="247" t="s">
        <v>652</v>
      </c>
      <c r="M472" s="247" t="s">
        <v>652</v>
      </c>
      <c r="N472" s="247" t="s">
        <v>652</v>
      </c>
      <c r="O472" s="247" t="s">
        <v>652</v>
      </c>
      <c r="P472" s="247" t="s">
        <v>652</v>
      </c>
      <c r="Q472" s="247" t="s">
        <v>652</v>
      </c>
      <c r="R472" s="247" t="s">
        <v>652</v>
      </c>
      <c r="S472" s="247" t="s">
        <v>652</v>
      </c>
      <c r="T472" s="247" t="s">
        <v>652</v>
      </c>
      <c r="U472" s="247" t="s">
        <v>652</v>
      </c>
      <c r="V472" s="247" t="s">
        <v>652</v>
      </c>
      <c r="W472" s="247" t="s">
        <v>652</v>
      </c>
      <c r="X472" s="247" t="s">
        <v>652</v>
      </c>
      <c r="Y472" s="247" t="s">
        <v>652</v>
      </c>
      <c r="Z472" s="247" t="s">
        <v>652</v>
      </c>
      <c r="AA472" s="247" t="s">
        <v>652</v>
      </c>
      <c r="AB472" s="247" t="s">
        <v>652</v>
      </c>
      <c r="AC472" s="247" t="s">
        <v>652</v>
      </c>
      <c r="AD472" s="247" t="s">
        <v>652</v>
      </c>
      <c r="AE472" s="247" t="s">
        <v>652</v>
      </c>
      <c r="AF472" s="247" t="s">
        <v>652</v>
      </c>
      <c r="AG472" s="247"/>
      <c r="AH472" s="247"/>
      <c r="AI472" s="247"/>
      <c r="AJ472" s="247"/>
      <c r="AK472" s="247"/>
      <c r="AL472" s="247"/>
      <c r="AM472" s="247"/>
      <c r="AN472" s="247"/>
      <c r="AO472" s="247"/>
      <c r="AP472" s="247"/>
      <c r="AQ472" s="241" t="s">
        <v>1799</v>
      </c>
      <c r="AR472" s="241">
        <v>0</v>
      </c>
    </row>
    <row r="473" spans="1:44" x14ac:dyDescent="0.2">
      <c r="A473">
        <v>122102</v>
      </c>
      <c r="B473" t="s">
        <v>428</v>
      </c>
      <c r="C473" t="s">
        <v>190</v>
      </c>
      <c r="D473" t="s">
        <v>189</v>
      </c>
      <c r="E473" t="s">
        <v>188</v>
      </c>
      <c r="F473" t="s">
        <v>188</v>
      </c>
      <c r="G473" t="s">
        <v>190</v>
      </c>
      <c r="H473" t="s">
        <v>190</v>
      </c>
      <c r="I473" t="s">
        <v>188</v>
      </c>
      <c r="J473" t="s">
        <v>188</v>
      </c>
      <c r="K473" t="s">
        <v>188</v>
      </c>
      <c r="L473" t="s">
        <v>190</v>
      </c>
      <c r="M473" t="s">
        <v>188</v>
      </c>
      <c r="N473" t="s">
        <v>190</v>
      </c>
      <c r="O473" t="s">
        <v>190</v>
      </c>
      <c r="P473" t="s">
        <v>190</v>
      </c>
      <c r="Q473" t="s">
        <v>190</v>
      </c>
      <c r="R473" t="s">
        <v>188</v>
      </c>
      <c r="S473" t="s">
        <v>188</v>
      </c>
      <c r="T473" t="s">
        <v>188</v>
      </c>
      <c r="U473" t="s">
        <v>188</v>
      </c>
      <c r="V473" t="s">
        <v>188</v>
      </c>
      <c r="W473" t="s">
        <v>190</v>
      </c>
      <c r="X473" t="s">
        <v>190</v>
      </c>
      <c r="Y473" t="s">
        <v>190</v>
      </c>
      <c r="Z473" t="s">
        <v>190</v>
      </c>
      <c r="AA473" t="s">
        <v>190</v>
      </c>
      <c r="AB473" t="s">
        <v>189</v>
      </c>
      <c r="AC473" t="s">
        <v>189</v>
      </c>
      <c r="AD473" t="s">
        <v>189</v>
      </c>
      <c r="AE473" t="s">
        <v>189</v>
      </c>
      <c r="AF473" t="s">
        <v>189</v>
      </c>
      <c r="AG473"/>
      <c r="AH473"/>
      <c r="AI473"/>
      <c r="AJ473"/>
      <c r="AK473"/>
      <c r="AL473"/>
      <c r="AM473"/>
      <c r="AN473"/>
      <c r="AO473"/>
      <c r="AP473"/>
      <c r="AQ473" s="241">
        <v>0</v>
      </c>
      <c r="AR473" s="241">
        <v>0</v>
      </c>
    </row>
    <row r="474" spans="1:44" ht="21.75" x14ac:dyDescent="0.5">
      <c r="A474" s="268">
        <v>122111</v>
      </c>
      <c r="B474" t="s">
        <v>428</v>
      </c>
      <c r="C474" s="241" t="s">
        <v>317</v>
      </c>
      <c r="D474" s="241" t="s">
        <v>317</v>
      </c>
      <c r="E474" s="241" t="s">
        <v>317</v>
      </c>
      <c r="F474" s="241" t="s">
        <v>317</v>
      </c>
      <c r="G474" s="241" t="s">
        <v>188</v>
      </c>
      <c r="H474" s="241" t="s">
        <v>317</v>
      </c>
      <c r="I474" s="241" t="s">
        <v>317</v>
      </c>
      <c r="J474" s="241" t="s">
        <v>317</v>
      </c>
      <c r="K474" s="241" t="s">
        <v>317</v>
      </c>
      <c r="L474" s="241" t="s">
        <v>188</v>
      </c>
      <c r="M474" s="241" t="s">
        <v>190</v>
      </c>
      <c r="N474" s="241" t="s">
        <v>317</v>
      </c>
      <c r="O474" s="241" t="s">
        <v>317</v>
      </c>
      <c r="P474" s="241" t="s">
        <v>317</v>
      </c>
      <c r="Q474" s="241" t="s">
        <v>317</v>
      </c>
      <c r="R474" s="241" t="s">
        <v>190</v>
      </c>
      <c r="S474" s="241" t="s">
        <v>190</v>
      </c>
      <c r="T474" s="241" t="s">
        <v>190</v>
      </c>
      <c r="U474" s="241" t="s">
        <v>190</v>
      </c>
      <c r="V474" s="241" t="s">
        <v>190</v>
      </c>
      <c r="W474" s="241" t="s">
        <v>189</v>
      </c>
      <c r="X474" s="241" t="s">
        <v>189</v>
      </c>
      <c r="Y474" s="241" t="s">
        <v>190</v>
      </c>
      <c r="Z474" s="241" t="s">
        <v>190</v>
      </c>
      <c r="AA474" s="241" t="s">
        <v>190</v>
      </c>
      <c r="AB474" s="241" t="s">
        <v>189</v>
      </c>
      <c r="AC474" s="241" t="s">
        <v>189</v>
      </c>
      <c r="AD474" s="241" t="s">
        <v>189</v>
      </c>
      <c r="AE474" s="241" t="s">
        <v>189</v>
      </c>
      <c r="AF474" s="241" t="s">
        <v>189</v>
      </c>
      <c r="AQ474" s="241">
        <v>0</v>
      </c>
      <c r="AR474" s="241">
        <v>0</v>
      </c>
    </row>
    <row r="475" spans="1:44" ht="15" x14ac:dyDescent="0.25">
      <c r="A475" s="265">
        <v>122112</v>
      </c>
      <c r="B475" t="s">
        <v>428</v>
      </c>
      <c r="C475" s="247" t="s">
        <v>652</v>
      </c>
      <c r="D475" s="247" t="s">
        <v>652</v>
      </c>
      <c r="E475" s="247" t="s">
        <v>652</v>
      </c>
      <c r="F475" s="247" t="s">
        <v>652</v>
      </c>
      <c r="G475" s="247" t="s">
        <v>652</v>
      </c>
      <c r="H475" s="247" t="s">
        <v>652</v>
      </c>
      <c r="I475" s="247" t="s">
        <v>652</v>
      </c>
      <c r="J475" s="247" t="s">
        <v>652</v>
      </c>
      <c r="K475" s="247" t="s">
        <v>652</v>
      </c>
      <c r="L475" s="247" t="s">
        <v>652</v>
      </c>
      <c r="M475" s="247" t="s">
        <v>652</v>
      </c>
      <c r="N475" s="247" t="s">
        <v>652</v>
      </c>
      <c r="O475" s="247" t="s">
        <v>652</v>
      </c>
      <c r="P475" s="247" t="s">
        <v>652</v>
      </c>
      <c r="Q475" s="247" t="s">
        <v>652</v>
      </c>
      <c r="R475" s="247" t="s">
        <v>652</v>
      </c>
      <c r="S475" s="247" t="s">
        <v>652</v>
      </c>
      <c r="T475" s="247" t="s">
        <v>652</v>
      </c>
      <c r="U475" s="247" t="s">
        <v>652</v>
      </c>
      <c r="V475" s="247" t="s">
        <v>652</v>
      </c>
      <c r="W475" s="247" t="s">
        <v>652</v>
      </c>
      <c r="X475" s="247" t="s">
        <v>652</v>
      </c>
      <c r="Y475" s="247" t="s">
        <v>652</v>
      </c>
      <c r="Z475" s="247" t="s">
        <v>652</v>
      </c>
      <c r="AA475" s="247" t="s">
        <v>652</v>
      </c>
      <c r="AB475" s="247" t="s">
        <v>652</v>
      </c>
      <c r="AC475" s="247" t="s">
        <v>652</v>
      </c>
      <c r="AD475" s="247" t="s">
        <v>652</v>
      </c>
      <c r="AE475" s="247" t="s">
        <v>652</v>
      </c>
      <c r="AF475" s="247" t="s">
        <v>652</v>
      </c>
      <c r="AN475" s="251"/>
      <c r="AP475" s="250"/>
      <c r="AQ475" s="241" t="s">
        <v>1718</v>
      </c>
      <c r="AR475" s="241">
        <v>0</v>
      </c>
    </row>
    <row r="476" spans="1:44" x14ac:dyDescent="0.2">
      <c r="A476" s="241">
        <v>122125</v>
      </c>
      <c r="B476" t="s">
        <v>428</v>
      </c>
      <c r="C476" s="241" t="s">
        <v>189</v>
      </c>
      <c r="D476" s="241" t="s">
        <v>189</v>
      </c>
      <c r="E476" s="241" t="s">
        <v>189</v>
      </c>
      <c r="F476" s="241" t="s">
        <v>189</v>
      </c>
      <c r="G476" s="241" t="s">
        <v>189</v>
      </c>
      <c r="H476" s="241" t="s">
        <v>189</v>
      </c>
      <c r="I476" s="241" t="s">
        <v>189</v>
      </c>
      <c r="J476" s="241" t="s">
        <v>189</v>
      </c>
      <c r="K476" s="241" t="s">
        <v>189</v>
      </c>
      <c r="L476" s="241" t="s">
        <v>189</v>
      </c>
      <c r="M476" s="241" t="s">
        <v>189</v>
      </c>
      <c r="N476" s="241" t="s">
        <v>189</v>
      </c>
      <c r="O476" s="241" t="s">
        <v>189</v>
      </c>
      <c r="P476" s="241" t="s">
        <v>189</v>
      </c>
      <c r="Q476" s="241" t="s">
        <v>189</v>
      </c>
      <c r="R476" s="241" t="s">
        <v>189</v>
      </c>
      <c r="S476" s="241" t="s">
        <v>189</v>
      </c>
      <c r="T476" s="241" t="s">
        <v>189</v>
      </c>
      <c r="U476" s="241" t="s">
        <v>189</v>
      </c>
      <c r="V476" s="241" t="s">
        <v>189</v>
      </c>
      <c r="W476" s="241" t="s">
        <v>189</v>
      </c>
      <c r="X476" s="241" t="s">
        <v>189</v>
      </c>
      <c r="Y476" s="241" t="s">
        <v>189</v>
      </c>
      <c r="Z476" s="241" t="s">
        <v>189</v>
      </c>
      <c r="AA476" s="241" t="s">
        <v>189</v>
      </c>
      <c r="AB476" s="241" t="s">
        <v>189</v>
      </c>
      <c r="AC476" s="241" t="s">
        <v>189</v>
      </c>
      <c r="AD476" s="241" t="s">
        <v>189</v>
      </c>
      <c r="AE476" s="241" t="s">
        <v>189</v>
      </c>
      <c r="AF476" s="241" t="s">
        <v>189</v>
      </c>
      <c r="AQ476" s="241">
        <v>0</v>
      </c>
      <c r="AR476" s="241">
        <v>0</v>
      </c>
    </row>
    <row r="477" spans="1:44" x14ac:dyDescent="0.2">
      <c r="A477">
        <v>122128</v>
      </c>
      <c r="B477" t="s">
        <v>428</v>
      </c>
      <c r="C477" t="s">
        <v>190</v>
      </c>
      <c r="D477" t="s">
        <v>188</v>
      </c>
      <c r="E477" t="s">
        <v>190</v>
      </c>
      <c r="F477" t="s">
        <v>190</v>
      </c>
      <c r="G477" t="s">
        <v>188</v>
      </c>
      <c r="H477" t="s">
        <v>190</v>
      </c>
      <c r="I477" t="s">
        <v>190</v>
      </c>
      <c r="J477" t="s">
        <v>188</v>
      </c>
      <c r="K477" t="s">
        <v>190</v>
      </c>
      <c r="L477" t="s">
        <v>188</v>
      </c>
      <c r="M477" t="s">
        <v>188</v>
      </c>
      <c r="N477" t="s">
        <v>188</v>
      </c>
      <c r="O477" t="s">
        <v>190</v>
      </c>
      <c r="P477" t="s">
        <v>190</v>
      </c>
      <c r="Q477" t="s">
        <v>188</v>
      </c>
      <c r="R477" t="s">
        <v>188</v>
      </c>
      <c r="S477" t="s">
        <v>190</v>
      </c>
      <c r="T477" t="s">
        <v>188</v>
      </c>
      <c r="U477" t="s">
        <v>190</v>
      </c>
      <c r="V477" t="s">
        <v>188</v>
      </c>
      <c r="W477" t="s">
        <v>188</v>
      </c>
      <c r="X477" t="s">
        <v>190</v>
      </c>
      <c r="Y477" t="s">
        <v>188</v>
      </c>
      <c r="Z477" t="s">
        <v>188</v>
      </c>
      <c r="AA477" t="s">
        <v>190</v>
      </c>
      <c r="AB477" t="s">
        <v>190</v>
      </c>
      <c r="AC477" t="s">
        <v>190</v>
      </c>
      <c r="AD477" t="s">
        <v>190</v>
      </c>
      <c r="AE477" t="s">
        <v>190</v>
      </c>
      <c r="AF477" t="s">
        <v>190</v>
      </c>
      <c r="AG477"/>
      <c r="AH477"/>
      <c r="AI477"/>
      <c r="AJ477"/>
      <c r="AK477"/>
      <c r="AL477"/>
      <c r="AM477"/>
      <c r="AN477"/>
      <c r="AO477"/>
      <c r="AP477"/>
      <c r="AQ477" s="241">
        <v>0</v>
      </c>
      <c r="AR477" s="241">
        <v>0</v>
      </c>
    </row>
    <row r="478" spans="1:44" ht="21.75" x14ac:dyDescent="0.5">
      <c r="A478" s="254">
        <v>122136</v>
      </c>
      <c r="B478" t="s">
        <v>428</v>
      </c>
      <c r="C478" s="241" t="s">
        <v>652</v>
      </c>
      <c r="D478" s="241" t="s">
        <v>652</v>
      </c>
      <c r="E478" s="241" t="s">
        <v>652</v>
      </c>
      <c r="F478" s="241" t="s">
        <v>652</v>
      </c>
      <c r="G478" s="241" t="s">
        <v>652</v>
      </c>
      <c r="H478" s="241" t="s">
        <v>652</v>
      </c>
      <c r="I478" s="241" t="s">
        <v>652</v>
      </c>
      <c r="J478" s="241" t="s">
        <v>652</v>
      </c>
      <c r="K478" s="241" t="s">
        <v>652</v>
      </c>
      <c r="L478" s="241" t="s">
        <v>652</v>
      </c>
      <c r="M478" s="241" t="s">
        <v>652</v>
      </c>
      <c r="N478" s="241" t="s">
        <v>652</v>
      </c>
      <c r="O478" s="241" t="s">
        <v>652</v>
      </c>
      <c r="P478" s="241" t="s">
        <v>652</v>
      </c>
      <c r="Q478" s="241" t="s">
        <v>652</v>
      </c>
      <c r="R478" s="241" t="s">
        <v>652</v>
      </c>
      <c r="S478" s="241" t="s">
        <v>652</v>
      </c>
      <c r="T478" s="241" t="s">
        <v>652</v>
      </c>
      <c r="U478" s="241" t="s">
        <v>652</v>
      </c>
      <c r="V478" s="241" t="s">
        <v>652</v>
      </c>
      <c r="W478" s="241" t="s">
        <v>652</v>
      </c>
      <c r="X478" s="241" t="s">
        <v>652</v>
      </c>
      <c r="Y478" s="241" t="s">
        <v>652</v>
      </c>
      <c r="Z478" s="241" t="s">
        <v>652</v>
      </c>
      <c r="AA478" s="241" t="s">
        <v>652</v>
      </c>
      <c r="AB478" s="241" t="s">
        <v>652</v>
      </c>
      <c r="AC478" s="241" t="s">
        <v>652</v>
      </c>
      <c r="AD478" s="241" t="s">
        <v>652</v>
      </c>
      <c r="AE478" s="241" t="s">
        <v>652</v>
      </c>
      <c r="AF478" s="241" t="s">
        <v>652</v>
      </c>
      <c r="AQ478" s="241" t="s">
        <v>1719</v>
      </c>
      <c r="AR478" s="241">
        <v>0</v>
      </c>
    </row>
    <row r="479" spans="1:44" x14ac:dyDescent="0.2">
      <c r="A479">
        <v>122159</v>
      </c>
      <c r="B479" t="s">
        <v>428</v>
      </c>
      <c r="C479" t="s">
        <v>190</v>
      </c>
      <c r="D479" t="s">
        <v>190</v>
      </c>
      <c r="E479" t="s">
        <v>188</v>
      </c>
      <c r="F479" t="s">
        <v>190</v>
      </c>
      <c r="G479" t="s">
        <v>188</v>
      </c>
      <c r="H479" t="s">
        <v>190</v>
      </c>
      <c r="I479" t="s">
        <v>190</v>
      </c>
      <c r="J479" t="s">
        <v>188</v>
      </c>
      <c r="K479" t="s">
        <v>188</v>
      </c>
      <c r="L479" t="s">
        <v>188</v>
      </c>
      <c r="M479" t="s">
        <v>190</v>
      </c>
      <c r="N479" t="s">
        <v>190</v>
      </c>
      <c r="O479" t="s">
        <v>190</v>
      </c>
      <c r="P479" t="s">
        <v>190</v>
      </c>
      <c r="Q479" t="s">
        <v>190</v>
      </c>
      <c r="R479" t="s">
        <v>189</v>
      </c>
      <c r="S479" t="s">
        <v>190</v>
      </c>
      <c r="T479" t="s">
        <v>189</v>
      </c>
      <c r="U479" t="s">
        <v>190</v>
      </c>
      <c r="V479" t="s">
        <v>190</v>
      </c>
      <c r="W479" t="s">
        <v>188</v>
      </c>
      <c r="X479" t="s">
        <v>188</v>
      </c>
      <c r="Y479" t="s">
        <v>188</v>
      </c>
      <c r="Z479" t="s">
        <v>188</v>
      </c>
      <c r="AA479" t="s">
        <v>188</v>
      </c>
      <c r="AB479" t="s">
        <v>188</v>
      </c>
      <c r="AC479" t="s">
        <v>188</v>
      </c>
      <c r="AD479" t="s">
        <v>188</v>
      </c>
      <c r="AE479" t="s">
        <v>188</v>
      </c>
      <c r="AF479" t="s">
        <v>188</v>
      </c>
      <c r="AG479"/>
      <c r="AH479"/>
      <c r="AI479"/>
      <c r="AJ479"/>
      <c r="AK479"/>
      <c r="AL479"/>
      <c r="AM479"/>
      <c r="AN479"/>
      <c r="AO479"/>
      <c r="AP479"/>
      <c r="AQ479" s="241">
        <v>0</v>
      </c>
      <c r="AR479" s="241">
        <v>0</v>
      </c>
    </row>
    <row r="480" spans="1:44" x14ac:dyDescent="0.2">
      <c r="A480">
        <v>122189</v>
      </c>
      <c r="B480" t="s">
        <v>428</v>
      </c>
      <c r="C480" t="s">
        <v>190</v>
      </c>
      <c r="D480" t="s">
        <v>190</v>
      </c>
      <c r="E480" t="s">
        <v>190</v>
      </c>
      <c r="F480" t="s">
        <v>190</v>
      </c>
      <c r="G480" t="s">
        <v>188</v>
      </c>
      <c r="H480" t="s">
        <v>188</v>
      </c>
      <c r="I480" t="s">
        <v>188</v>
      </c>
      <c r="J480" t="s">
        <v>188</v>
      </c>
      <c r="K480" t="s">
        <v>190</v>
      </c>
      <c r="L480" t="s">
        <v>188</v>
      </c>
      <c r="M480" t="s">
        <v>188</v>
      </c>
      <c r="N480" t="s">
        <v>190</v>
      </c>
      <c r="O480" t="s">
        <v>190</v>
      </c>
      <c r="P480" t="s">
        <v>190</v>
      </c>
      <c r="Q480" t="s">
        <v>190</v>
      </c>
      <c r="R480" t="s">
        <v>188</v>
      </c>
      <c r="S480" t="s">
        <v>188</v>
      </c>
      <c r="T480" t="s">
        <v>188</v>
      </c>
      <c r="U480" t="s">
        <v>190</v>
      </c>
      <c r="V480" t="s">
        <v>190</v>
      </c>
      <c r="W480" t="s">
        <v>188</v>
      </c>
      <c r="X480" t="s">
        <v>188</v>
      </c>
      <c r="Y480" t="s">
        <v>188</v>
      </c>
      <c r="Z480" t="s">
        <v>190</v>
      </c>
      <c r="AA480" t="s">
        <v>188</v>
      </c>
      <c r="AB480" t="s">
        <v>188</v>
      </c>
      <c r="AC480" t="s">
        <v>188</v>
      </c>
      <c r="AD480" t="s">
        <v>188</v>
      </c>
      <c r="AE480" t="s">
        <v>188</v>
      </c>
      <c r="AF480" t="s">
        <v>188</v>
      </c>
      <c r="AG480"/>
      <c r="AH480"/>
      <c r="AI480"/>
      <c r="AJ480"/>
      <c r="AK480"/>
      <c r="AL480"/>
      <c r="AM480"/>
      <c r="AN480"/>
      <c r="AO480"/>
      <c r="AP480"/>
      <c r="AQ480" s="241">
        <v>0</v>
      </c>
      <c r="AR480" s="241">
        <v>0</v>
      </c>
    </row>
    <row r="481" spans="1:44" ht="15" x14ac:dyDescent="0.25">
      <c r="A481" s="267">
        <v>122206</v>
      </c>
      <c r="B481" t="s">
        <v>428</v>
      </c>
      <c r="C481" s="247" t="s">
        <v>652</v>
      </c>
      <c r="D481" s="247" t="s">
        <v>652</v>
      </c>
      <c r="E481" s="247" t="s">
        <v>652</v>
      </c>
      <c r="F481" s="247" t="s">
        <v>652</v>
      </c>
      <c r="G481" s="247" t="s">
        <v>652</v>
      </c>
      <c r="H481" s="247" t="s">
        <v>652</v>
      </c>
      <c r="I481" s="247" t="s">
        <v>652</v>
      </c>
      <c r="J481" s="247" t="s">
        <v>652</v>
      </c>
      <c r="K481" s="247" t="s">
        <v>652</v>
      </c>
      <c r="L481" s="247" t="s">
        <v>652</v>
      </c>
      <c r="M481" s="247" t="s">
        <v>652</v>
      </c>
      <c r="N481" s="247" t="s">
        <v>652</v>
      </c>
      <c r="O481" s="247" t="s">
        <v>652</v>
      </c>
      <c r="P481" s="247" t="s">
        <v>652</v>
      </c>
      <c r="Q481" s="247" t="s">
        <v>652</v>
      </c>
      <c r="R481" s="247" t="s">
        <v>652</v>
      </c>
      <c r="S481" s="247" t="s">
        <v>652</v>
      </c>
      <c r="T481" s="247" t="s">
        <v>652</v>
      </c>
      <c r="U481" s="247" t="s">
        <v>652</v>
      </c>
      <c r="V481" s="247" t="s">
        <v>652</v>
      </c>
      <c r="W481" s="247" t="s">
        <v>652</v>
      </c>
      <c r="X481" s="247" t="s">
        <v>652</v>
      </c>
      <c r="Y481" s="247" t="s">
        <v>652</v>
      </c>
      <c r="Z481" s="247" t="s">
        <v>652</v>
      </c>
      <c r="AA481" s="247" t="s">
        <v>652</v>
      </c>
      <c r="AB481" s="247" t="s">
        <v>652</v>
      </c>
      <c r="AC481" s="247" t="s">
        <v>652</v>
      </c>
      <c r="AD481" s="247" t="s">
        <v>652</v>
      </c>
      <c r="AE481" s="247" t="s">
        <v>652</v>
      </c>
      <c r="AF481" s="247" t="s">
        <v>652</v>
      </c>
      <c r="AG481" s="247"/>
      <c r="AH481" s="247"/>
      <c r="AI481" s="247"/>
      <c r="AJ481" s="247"/>
      <c r="AK481" s="247"/>
      <c r="AL481" s="247"/>
      <c r="AM481" s="247"/>
      <c r="AN481" s="247"/>
      <c r="AO481" s="247"/>
      <c r="AP481" s="247"/>
      <c r="AQ481" s="241" t="s">
        <v>1799</v>
      </c>
      <c r="AR481" s="241">
        <v>0</v>
      </c>
    </row>
    <row r="482" spans="1:44" x14ac:dyDescent="0.2">
      <c r="A482">
        <v>122225</v>
      </c>
      <c r="B482" t="s">
        <v>428</v>
      </c>
      <c r="C482" t="s">
        <v>188</v>
      </c>
      <c r="D482" t="s">
        <v>188</v>
      </c>
      <c r="E482" t="s">
        <v>188</v>
      </c>
      <c r="F482" t="s">
        <v>190</v>
      </c>
      <c r="G482" t="s">
        <v>190</v>
      </c>
      <c r="H482" t="s">
        <v>190</v>
      </c>
      <c r="I482" t="s">
        <v>188</v>
      </c>
      <c r="J482" t="s">
        <v>190</v>
      </c>
      <c r="K482" t="s">
        <v>188</v>
      </c>
      <c r="L482" t="s">
        <v>188</v>
      </c>
      <c r="M482" t="s">
        <v>190</v>
      </c>
      <c r="N482"/>
      <c r="O482" t="s">
        <v>190</v>
      </c>
      <c r="P482" t="s">
        <v>188</v>
      </c>
      <c r="Q482" t="s">
        <v>190</v>
      </c>
      <c r="R482" t="s">
        <v>190</v>
      </c>
      <c r="S482" t="s">
        <v>188</v>
      </c>
      <c r="T482" t="s">
        <v>189</v>
      </c>
      <c r="U482" t="s">
        <v>190</v>
      </c>
      <c r="V482" t="s">
        <v>190</v>
      </c>
      <c r="W482" t="s">
        <v>190</v>
      </c>
      <c r="X482" t="s">
        <v>190</v>
      </c>
      <c r="Y482" t="s">
        <v>189</v>
      </c>
      <c r="Z482" t="s">
        <v>189</v>
      </c>
      <c r="AA482" t="s">
        <v>190</v>
      </c>
      <c r="AB482" t="s">
        <v>189</v>
      </c>
      <c r="AC482" t="s">
        <v>189</v>
      </c>
      <c r="AD482" t="s">
        <v>189</v>
      </c>
      <c r="AE482" t="s">
        <v>189</v>
      </c>
      <c r="AF482" t="s">
        <v>189</v>
      </c>
      <c r="AG482"/>
      <c r="AH482"/>
      <c r="AI482"/>
      <c r="AJ482"/>
      <c r="AK482"/>
      <c r="AL482"/>
      <c r="AM482"/>
      <c r="AN482"/>
      <c r="AO482"/>
      <c r="AP482"/>
      <c r="AQ482" s="241">
        <v>0</v>
      </c>
      <c r="AR482" s="241">
        <v>0</v>
      </c>
    </row>
    <row r="483" spans="1:44" ht="15" x14ac:dyDescent="0.25">
      <c r="A483" s="267">
        <v>122249</v>
      </c>
      <c r="B483" t="s">
        <v>428</v>
      </c>
      <c r="C483" s="247" t="s">
        <v>652</v>
      </c>
      <c r="D483" s="247" t="s">
        <v>652</v>
      </c>
      <c r="E483" s="247" t="s">
        <v>652</v>
      </c>
      <c r="F483" s="247" t="s">
        <v>652</v>
      </c>
      <c r="G483" s="247" t="s">
        <v>652</v>
      </c>
      <c r="H483" s="247" t="s">
        <v>652</v>
      </c>
      <c r="I483" s="247" t="s">
        <v>652</v>
      </c>
      <c r="J483" s="247" t="s">
        <v>652</v>
      </c>
      <c r="K483" s="247" t="s">
        <v>652</v>
      </c>
      <c r="L483" s="247" t="s">
        <v>652</v>
      </c>
      <c r="M483" s="247" t="s">
        <v>652</v>
      </c>
      <c r="N483" s="247" t="s">
        <v>652</v>
      </c>
      <c r="O483" s="247" t="s">
        <v>652</v>
      </c>
      <c r="P483" s="247" t="s">
        <v>652</v>
      </c>
      <c r="Q483" s="247" t="s">
        <v>652</v>
      </c>
      <c r="R483" s="247" t="s">
        <v>652</v>
      </c>
      <c r="S483" s="247" t="s">
        <v>652</v>
      </c>
      <c r="T483" s="247" t="s">
        <v>652</v>
      </c>
      <c r="U483" s="247" t="s">
        <v>652</v>
      </c>
      <c r="V483" s="247" t="s">
        <v>652</v>
      </c>
      <c r="W483" s="247" t="s">
        <v>652</v>
      </c>
      <c r="X483" s="247" t="s">
        <v>652</v>
      </c>
      <c r="Y483" s="247" t="s">
        <v>652</v>
      </c>
      <c r="Z483" s="247" t="s">
        <v>652</v>
      </c>
      <c r="AA483" s="247" t="s">
        <v>652</v>
      </c>
      <c r="AB483" s="247" t="s">
        <v>652</v>
      </c>
      <c r="AC483" s="247" t="s">
        <v>652</v>
      </c>
      <c r="AD483" s="247" t="s">
        <v>652</v>
      </c>
      <c r="AE483" s="247" t="s">
        <v>652</v>
      </c>
      <c r="AF483" s="247" t="s">
        <v>652</v>
      </c>
      <c r="AG483" s="247"/>
      <c r="AH483" s="247"/>
      <c r="AI483" s="247"/>
      <c r="AJ483" s="247"/>
      <c r="AK483" s="247"/>
      <c r="AL483" s="247"/>
      <c r="AM483" s="247"/>
      <c r="AN483" s="247"/>
      <c r="AO483" s="247"/>
      <c r="AP483" s="247"/>
      <c r="AQ483" s="241" t="s">
        <v>1799</v>
      </c>
      <c r="AR483" s="241">
        <v>0</v>
      </c>
    </row>
    <row r="484" spans="1:44" x14ac:dyDescent="0.2">
      <c r="A484">
        <v>122250</v>
      </c>
      <c r="B484" t="s">
        <v>428</v>
      </c>
      <c r="C484" t="s">
        <v>190</v>
      </c>
      <c r="D484" t="s">
        <v>190</v>
      </c>
      <c r="E484" t="s">
        <v>188</v>
      </c>
      <c r="F484" t="s">
        <v>188</v>
      </c>
      <c r="G484" t="s">
        <v>190</v>
      </c>
      <c r="H484" t="s">
        <v>190</v>
      </c>
      <c r="I484" t="s">
        <v>188</v>
      </c>
      <c r="J484" t="s">
        <v>188</v>
      </c>
      <c r="K484" t="s">
        <v>190</v>
      </c>
      <c r="L484" t="s">
        <v>188</v>
      </c>
      <c r="M484" t="s">
        <v>188</v>
      </c>
      <c r="N484" t="s">
        <v>188</v>
      </c>
      <c r="O484" t="s">
        <v>188</v>
      </c>
      <c r="P484" t="s">
        <v>188</v>
      </c>
      <c r="Q484" t="s">
        <v>190</v>
      </c>
      <c r="R484" t="s">
        <v>189</v>
      </c>
      <c r="S484" t="s">
        <v>188</v>
      </c>
      <c r="T484" t="s">
        <v>188</v>
      </c>
      <c r="U484" t="s">
        <v>190</v>
      </c>
      <c r="V484" t="s">
        <v>188</v>
      </c>
      <c r="W484" t="s">
        <v>188</v>
      </c>
      <c r="X484" t="s">
        <v>188</v>
      </c>
      <c r="Y484" t="s">
        <v>188</v>
      </c>
      <c r="Z484" t="s">
        <v>188</v>
      </c>
      <c r="AA484" t="s">
        <v>188</v>
      </c>
      <c r="AB484" t="s">
        <v>189</v>
      </c>
      <c r="AC484" t="s">
        <v>189</v>
      </c>
      <c r="AD484" t="s">
        <v>188</v>
      </c>
      <c r="AE484" t="s">
        <v>190</v>
      </c>
      <c r="AF484" t="s">
        <v>189</v>
      </c>
      <c r="AG484"/>
      <c r="AH484"/>
      <c r="AI484"/>
      <c r="AJ484"/>
      <c r="AK484"/>
      <c r="AL484"/>
      <c r="AM484"/>
      <c r="AN484"/>
      <c r="AO484"/>
      <c r="AP484"/>
      <c r="AQ484" s="241">
        <v>0</v>
      </c>
      <c r="AR484" s="241">
        <v>0</v>
      </c>
    </row>
    <row r="485" spans="1:44" x14ac:dyDescent="0.2">
      <c r="A485">
        <v>122297</v>
      </c>
      <c r="B485" t="s">
        <v>428</v>
      </c>
      <c r="C485" t="s">
        <v>190</v>
      </c>
      <c r="D485" t="s">
        <v>190</v>
      </c>
      <c r="E485" t="s">
        <v>190</v>
      </c>
      <c r="F485" t="s">
        <v>190</v>
      </c>
      <c r="G485" t="s">
        <v>190</v>
      </c>
      <c r="H485" t="s">
        <v>190</v>
      </c>
      <c r="I485" t="s">
        <v>190</v>
      </c>
      <c r="J485" t="s">
        <v>190</v>
      </c>
      <c r="K485" t="s">
        <v>190</v>
      </c>
      <c r="L485" t="s">
        <v>190</v>
      </c>
      <c r="M485" t="s">
        <v>188</v>
      </c>
      <c r="N485" t="s">
        <v>190</v>
      </c>
      <c r="O485" t="s">
        <v>190</v>
      </c>
      <c r="P485" t="s">
        <v>188</v>
      </c>
      <c r="Q485" t="s">
        <v>190</v>
      </c>
      <c r="R485" t="s">
        <v>190</v>
      </c>
      <c r="S485" t="s">
        <v>188</v>
      </c>
      <c r="T485" t="s">
        <v>188</v>
      </c>
      <c r="U485" t="s">
        <v>190</v>
      </c>
      <c r="V485" t="s">
        <v>188</v>
      </c>
      <c r="W485"/>
      <c r="X485"/>
      <c r="Y485"/>
      <c r="Z485"/>
      <c r="AA485"/>
      <c r="AB485"/>
      <c r="AC485"/>
      <c r="AD485"/>
      <c r="AE485"/>
      <c r="AF485"/>
      <c r="AG485"/>
      <c r="AH485"/>
      <c r="AI485"/>
      <c r="AJ485"/>
      <c r="AK485"/>
      <c r="AL485"/>
      <c r="AM485"/>
      <c r="AN485"/>
      <c r="AO485"/>
      <c r="AP485"/>
      <c r="AQ485" s="241">
        <v>0</v>
      </c>
      <c r="AR485" s="241">
        <v>0</v>
      </c>
    </row>
    <row r="486" spans="1:44" ht="15" x14ac:dyDescent="0.25">
      <c r="A486" s="267">
        <v>122324</v>
      </c>
      <c r="B486" t="s">
        <v>428</v>
      </c>
      <c r="C486" s="247" t="s">
        <v>189</v>
      </c>
      <c r="D486" s="247" t="s">
        <v>189</v>
      </c>
      <c r="E486" s="247" t="s">
        <v>189</v>
      </c>
      <c r="F486" s="247" t="s">
        <v>189</v>
      </c>
      <c r="G486" s="247" t="s">
        <v>189</v>
      </c>
      <c r="H486" s="247" t="s">
        <v>189</v>
      </c>
      <c r="I486" s="247" t="s">
        <v>189</v>
      </c>
      <c r="J486" s="247" t="s">
        <v>189</v>
      </c>
      <c r="K486" s="247" t="s">
        <v>189</v>
      </c>
      <c r="L486" s="247" t="s">
        <v>189</v>
      </c>
      <c r="M486" s="247" t="s">
        <v>189</v>
      </c>
      <c r="N486" s="247" t="s">
        <v>189</v>
      </c>
      <c r="O486" s="247" t="s">
        <v>189</v>
      </c>
      <c r="P486" s="247" t="s">
        <v>189</v>
      </c>
      <c r="Q486" s="247" t="s">
        <v>189</v>
      </c>
      <c r="R486" s="247" t="s">
        <v>189</v>
      </c>
      <c r="S486" s="247" t="s">
        <v>189</v>
      </c>
      <c r="T486" s="247" t="s">
        <v>189</v>
      </c>
      <c r="U486" s="247" t="s">
        <v>189</v>
      </c>
      <c r="V486" s="247" t="s">
        <v>189</v>
      </c>
      <c r="W486" s="247" t="s">
        <v>189</v>
      </c>
      <c r="X486" s="247" t="s">
        <v>189</v>
      </c>
      <c r="Y486" s="247" t="s">
        <v>189</v>
      </c>
      <c r="Z486" s="247" t="s">
        <v>189</v>
      </c>
      <c r="AA486" s="247" t="s">
        <v>189</v>
      </c>
      <c r="AB486" s="247" t="s">
        <v>189</v>
      </c>
      <c r="AC486" s="247" t="s">
        <v>189</v>
      </c>
      <c r="AD486" s="247" t="s">
        <v>189</v>
      </c>
      <c r="AE486" s="247" t="s">
        <v>189</v>
      </c>
      <c r="AF486" s="247" t="s">
        <v>189</v>
      </c>
      <c r="AG486" s="247"/>
      <c r="AH486" s="247"/>
      <c r="AI486" s="247"/>
      <c r="AJ486" s="247"/>
      <c r="AK486" s="247"/>
      <c r="AL486" s="247"/>
      <c r="AM486" s="247"/>
      <c r="AN486" s="247"/>
      <c r="AO486" s="247"/>
      <c r="AP486" s="247"/>
      <c r="AQ486" s="241">
        <v>0</v>
      </c>
      <c r="AR486" s="241">
        <v>0</v>
      </c>
    </row>
    <row r="487" spans="1:44" ht="18" x14ac:dyDescent="0.2">
      <c r="A487" s="278">
        <v>122379</v>
      </c>
      <c r="B487" t="s">
        <v>428</v>
      </c>
      <c r="C487" t="s">
        <v>652</v>
      </c>
      <c r="D487" t="s">
        <v>652</v>
      </c>
      <c r="E487" t="s">
        <v>652</v>
      </c>
      <c r="F487" t="s">
        <v>652</v>
      </c>
      <c r="G487" t="s">
        <v>652</v>
      </c>
      <c r="H487" t="s">
        <v>652</v>
      </c>
      <c r="I487" t="s">
        <v>652</v>
      </c>
      <c r="J487" t="s">
        <v>652</v>
      </c>
      <c r="K487" t="s">
        <v>652</v>
      </c>
      <c r="L487" t="s">
        <v>652</v>
      </c>
      <c r="M487" t="s">
        <v>652</v>
      </c>
      <c r="N487" t="s">
        <v>652</v>
      </c>
      <c r="O487" t="s">
        <v>652</v>
      </c>
      <c r="P487" t="s">
        <v>652</v>
      </c>
      <c r="Q487" t="s">
        <v>652</v>
      </c>
      <c r="R487" t="s">
        <v>652</v>
      </c>
      <c r="S487" t="s">
        <v>652</v>
      </c>
      <c r="T487" t="s">
        <v>652</v>
      </c>
      <c r="U487" t="s">
        <v>652</v>
      </c>
      <c r="V487" t="s">
        <v>652</v>
      </c>
      <c r="W487" t="s">
        <v>652</v>
      </c>
      <c r="X487" t="s">
        <v>652</v>
      </c>
      <c r="Y487" t="s">
        <v>652</v>
      </c>
      <c r="Z487" t="s">
        <v>652</v>
      </c>
      <c r="AA487" t="s">
        <v>652</v>
      </c>
      <c r="AB487" t="s">
        <v>652</v>
      </c>
      <c r="AC487" t="s">
        <v>652</v>
      </c>
      <c r="AD487" t="s">
        <v>652</v>
      </c>
      <c r="AE487" t="s">
        <v>652</v>
      </c>
      <c r="AF487" t="s">
        <v>652</v>
      </c>
      <c r="AG487"/>
      <c r="AH487"/>
      <c r="AI487"/>
      <c r="AJ487"/>
      <c r="AK487"/>
      <c r="AL487"/>
      <c r="AM487"/>
      <c r="AN487"/>
      <c r="AO487"/>
      <c r="AP487"/>
      <c r="AQ487" s="241">
        <v>0</v>
      </c>
      <c r="AR487" s="241">
        <v>0</v>
      </c>
    </row>
    <row r="488" spans="1:44" x14ac:dyDescent="0.2">
      <c r="A488">
        <v>122380</v>
      </c>
      <c r="B488" t="s">
        <v>428</v>
      </c>
      <c r="C488" t="s">
        <v>190</v>
      </c>
      <c r="D488" t="s">
        <v>188</v>
      </c>
      <c r="E488" t="s">
        <v>190</v>
      </c>
      <c r="F488" t="s">
        <v>188</v>
      </c>
      <c r="G488" t="s">
        <v>190</v>
      </c>
      <c r="H488" t="s">
        <v>190</v>
      </c>
      <c r="I488" t="s">
        <v>190</v>
      </c>
      <c r="J488" t="s">
        <v>190</v>
      </c>
      <c r="K488" t="s">
        <v>190</v>
      </c>
      <c r="L488" t="s">
        <v>190</v>
      </c>
      <c r="M488" t="s">
        <v>190</v>
      </c>
      <c r="N488" t="s">
        <v>188</v>
      </c>
      <c r="O488" t="s">
        <v>188</v>
      </c>
      <c r="P488" t="s">
        <v>190</v>
      </c>
      <c r="Q488" t="s">
        <v>188</v>
      </c>
      <c r="R488" t="s">
        <v>190</v>
      </c>
      <c r="S488" t="s">
        <v>188</v>
      </c>
      <c r="T488" t="s">
        <v>188</v>
      </c>
      <c r="U488" t="s">
        <v>188</v>
      </c>
      <c r="V488" t="s">
        <v>188</v>
      </c>
      <c r="W488" t="s">
        <v>188</v>
      </c>
      <c r="X488" t="s">
        <v>190</v>
      </c>
      <c r="Y488" t="s">
        <v>188</v>
      </c>
      <c r="Z488" t="s">
        <v>190</v>
      </c>
      <c r="AA488" t="s">
        <v>188</v>
      </c>
      <c r="AB488" t="s">
        <v>188</v>
      </c>
      <c r="AC488" t="s">
        <v>189</v>
      </c>
      <c r="AD488" t="s">
        <v>189</v>
      </c>
      <c r="AE488" t="s">
        <v>190</v>
      </c>
      <c r="AF488" t="s">
        <v>189</v>
      </c>
      <c r="AG488"/>
      <c r="AH488"/>
      <c r="AI488"/>
      <c r="AJ488"/>
      <c r="AK488"/>
      <c r="AL488"/>
      <c r="AM488"/>
      <c r="AN488"/>
      <c r="AO488"/>
      <c r="AP488"/>
      <c r="AQ488" s="241">
        <v>0</v>
      </c>
      <c r="AR488" s="241">
        <v>0</v>
      </c>
    </row>
    <row r="489" spans="1:44" ht="15" x14ac:dyDescent="0.25">
      <c r="A489" s="267">
        <v>122390</v>
      </c>
      <c r="B489" t="s">
        <v>428</v>
      </c>
      <c r="C489" s="247" t="s">
        <v>189</v>
      </c>
      <c r="D489" s="247" t="s">
        <v>189</v>
      </c>
      <c r="E489" s="247" t="s">
        <v>189</v>
      </c>
      <c r="F489" s="247" t="s">
        <v>189</v>
      </c>
      <c r="G489" s="247" t="s">
        <v>189</v>
      </c>
      <c r="H489" s="247" t="s">
        <v>189</v>
      </c>
      <c r="I489" s="247" t="s">
        <v>189</v>
      </c>
      <c r="J489" s="247" t="s">
        <v>189</v>
      </c>
      <c r="K489" s="247" t="s">
        <v>189</v>
      </c>
      <c r="L489" s="247" t="s">
        <v>189</v>
      </c>
      <c r="M489" s="247" t="s">
        <v>189</v>
      </c>
      <c r="N489" s="247" t="s">
        <v>189</v>
      </c>
      <c r="O489" s="247" t="s">
        <v>189</v>
      </c>
      <c r="P489" s="247" t="s">
        <v>189</v>
      </c>
      <c r="Q489" s="247" t="s">
        <v>189</v>
      </c>
      <c r="R489" s="247" t="s">
        <v>189</v>
      </c>
      <c r="S489" s="247" t="s">
        <v>189</v>
      </c>
      <c r="T489" s="247" t="s">
        <v>189</v>
      </c>
      <c r="U489" s="247" t="s">
        <v>189</v>
      </c>
      <c r="V489" s="247" t="s">
        <v>189</v>
      </c>
      <c r="W489" s="247" t="s">
        <v>189</v>
      </c>
      <c r="X489" s="247" t="s">
        <v>189</v>
      </c>
      <c r="Y489" s="247" t="s">
        <v>189</v>
      </c>
      <c r="Z489" s="247" t="s">
        <v>189</v>
      </c>
      <c r="AA489" s="247" t="s">
        <v>189</v>
      </c>
      <c r="AB489" s="247" t="s">
        <v>189</v>
      </c>
      <c r="AC489" s="247" t="s">
        <v>189</v>
      </c>
      <c r="AD489" s="247" t="s">
        <v>189</v>
      </c>
      <c r="AE489" s="247" t="s">
        <v>189</v>
      </c>
      <c r="AF489" s="247" t="s">
        <v>189</v>
      </c>
      <c r="AG489" s="247"/>
      <c r="AH489" s="247"/>
      <c r="AI489" s="247"/>
      <c r="AJ489" s="247"/>
      <c r="AK489" s="247"/>
      <c r="AL489" s="247"/>
      <c r="AM489" s="247"/>
      <c r="AN489" s="247"/>
      <c r="AO489" s="247"/>
      <c r="AP489" s="247"/>
      <c r="AQ489" s="241">
        <v>0</v>
      </c>
      <c r="AR489" s="241">
        <v>0</v>
      </c>
    </row>
    <row r="490" spans="1:44" ht="15" x14ac:dyDescent="0.25">
      <c r="A490" s="267">
        <v>122397</v>
      </c>
      <c r="B490" t="s">
        <v>428</v>
      </c>
      <c r="C490" s="247" t="s">
        <v>189</v>
      </c>
      <c r="D490" s="247" t="s">
        <v>189</v>
      </c>
      <c r="E490" s="247" t="s">
        <v>189</v>
      </c>
      <c r="F490" s="247" t="s">
        <v>189</v>
      </c>
      <c r="G490" s="247" t="s">
        <v>189</v>
      </c>
      <c r="H490" s="247" t="s">
        <v>189</v>
      </c>
      <c r="I490" s="247" t="s">
        <v>189</v>
      </c>
      <c r="J490" s="247" t="s">
        <v>189</v>
      </c>
      <c r="K490" s="247" t="s">
        <v>189</v>
      </c>
      <c r="L490" s="247" t="s">
        <v>189</v>
      </c>
      <c r="M490" s="247" t="s">
        <v>189</v>
      </c>
      <c r="N490" s="247" t="s">
        <v>189</v>
      </c>
      <c r="O490" s="247" t="s">
        <v>189</v>
      </c>
      <c r="P490" s="247" t="s">
        <v>189</v>
      </c>
      <c r="Q490" s="247" t="s">
        <v>189</v>
      </c>
      <c r="R490" s="247" t="s">
        <v>189</v>
      </c>
      <c r="S490" s="247" t="s">
        <v>189</v>
      </c>
      <c r="T490" s="247" t="s">
        <v>189</v>
      </c>
      <c r="U490" s="247" t="s">
        <v>189</v>
      </c>
      <c r="V490" s="247" t="s">
        <v>189</v>
      </c>
      <c r="W490" s="247" t="s">
        <v>189</v>
      </c>
      <c r="X490" s="247" t="s">
        <v>189</v>
      </c>
      <c r="Y490" s="247" t="s">
        <v>189</v>
      </c>
      <c r="Z490" s="247" t="s">
        <v>189</v>
      </c>
      <c r="AA490" s="247" t="s">
        <v>189</v>
      </c>
      <c r="AB490" s="247" t="s">
        <v>189</v>
      </c>
      <c r="AC490" s="247" t="s">
        <v>189</v>
      </c>
      <c r="AD490" s="247" t="s">
        <v>189</v>
      </c>
      <c r="AE490" s="247" t="s">
        <v>189</v>
      </c>
      <c r="AF490" s="247" t="s">
        <v>189</v>
      </c>
      <c r="AG490" s="247"/>
      <c r="AH490" s="247"/>
      <c r="AI490" s="247"/>
      <c r="AJ490" s="247"/>
      <c r="AK490" s="247"/>
      <c r="AL490" s="247"/>
      <c r="AM490" s="247"/>
      <c r="AN490" s="247"/>
      <c r="AO490" s="247"/>
      <c r="AP490" s="247"/>
      <c r="AQ490" s="241">
        <v>0</v>
      </c>
      <c r="AR490" s="241">
        <v>0</v>
      </c>
    </row>
    <row r="491" spans="1:44" ht="15" x14ac:dyDescent="0.25">
      <c r="A491" s="265">
        <v>122401</v>
      </c>
      <c r="B491" t="s">
        <v>428</v>
      </c>
      <c r="C491" s="247" t="s">
        <v>652</v>
      </c>
      <c r="D491" s="247" t="s">
        <v>652</v>
      </c>
      <c r="E491" s="247" t="s">
        <v>652</v>
      </c>
      <c r="F491" s="247" t="s">
        <v>652</v>
      </c>
      <c r="G491" s="247" t="s">
        <v>652</v>
      </c>
      <c r="H491" s="247" t="s">
        <v>652</v>
      </c>
      <c r="I491" s="247" t="s">
        <v>652</v>
      </c>
      <c r="J491" s="247" t="s">
        <v>652</v>
      </c>
      <c r="K491" s="247" t="s">
        <v>652</v>
      </c>
      <c r="L491" s="247" t="s">
        <v>652</v>
      </c>
      <c r="M491" s="247" t="s">
        <v>652</v>
      </c>
      <c r="N491" s="247" t="s">
        <v>652</v>
      </c>
      <c r="O491" s="247" t="s">
        <v>652</v>
      </c>
      <c r="P491" s="247" t="s">
        <v>652</v>
      </c>
      <c r="Q491" s="247" t="s">
        <v>652</v>
      </c>
      <c r="R491" s="247" t="s">
        <v>652</v>
      </c>
      <c r="S491" s="247" t="s">
        <v>652</v>
      </c>
      <c r="T491" s="247" t="s">
        <v>652</v>
      </c>
      <c r="U491" s="247" t="s">
        <v>652</v>
      </c>
      <c r="V491" s="247" t="s">
        <v>652</v>
      </c>
      <c r="W491" s="247" t="s">
        <v>652</v>
      </c>
      <c r="X491" s="247" t="s">
        <v>652</v>
      </c>
      <c r="Y491" s="247" t="s">
        <v>652</v>
      </c>
      <c r="Z491" s="247" t="s">
        <v>652</v>
      </c>
      <c r="AA491" s="247" t="s">
        <v>652</v>
      </c>
      <c r="AB491" s="247" t="s">
        <v>652</v>
      </c>
      <c r="AC491" s="247" t="s">
        <v>652</v>
      </c>
      <c r="AD491" s="247" t="s">
        <v>652</v>
      </c>
      <c r="AE491" s="247" t="s">
        <v>652</v>
      </c>
      <c r="AF491" s="247" t="s">
        <v>652</v>
      </c>
      <c r="AN491" s="251"/>
      <c r="AP491" s="250"/>
      <c r="AQ491" s="241" t="s">
        <v>1718</v>
      </c>
      <c r="AR491" s="241">
        <v>0</v>
      </c>
    </row>
    <row r="492" spans="1:44" x14ac:dyDescent="0.2">
      <c r="A492" s="241">
        <v>122408</v>
      </c>
      <c r="B492" t="s">
        <v>428</v>
      </c>
      <c r="C492" s="241" t="s">
        <v>190</v>
      </c>
      <c r="D492" s="241" t="s">
        <v>190</v>
      </c>
      <c r="E492" s="241" t="s">
        <v>188</v>
      </c>
      <c r="F492" s="241" t="s">
        <v>188</v>
      </c>
      <c r="G492" s="241" t="s">
        <v>190</v>
      </c>
      <c r="H492" s="241" t="s">
        <v>190</v>
      </c>
      <c r="I492" s="241" t="s">
        <v>189</v>
      </c>
      <c r="J492" s="241" t="s">
        <v>188</v>
      </c>
      <c r="K492" s="241" t="s">
        <v>188</v>
      </c>
      <c r="L492" s="241" t="s">
        <v>189</v>
      </c>
      <c r="M492" s="241" t="s">
        <v>190</v>
      </c>
      <c r="N492" s="241" t="s">
        <v>188</v>
      </c>
      <c r="O492" s="241" t="s">
        <v>189</v>
      </c>
      <c r="P492" s="241" t="s">
        <v>190</v>
      </c>
      <c r="Q492" s="241" t="s">
        <v>190</v>
      </c>
      <c r="R492" s="241" t="s">
        <v>190</v>
      </c>
      <c r="S492" s="241" t="s">
        <v>190</v>
      </c>
      <c r="T492" s="241" t="s">
        <v>190</v>
      </c>
      <c r="U492" s="241" t="s">
        <v>190</v>
      </c>
      <c r="V492" s="241" t="s">
        <v>189</v>
      </c>
      <c r="W492" s="241" t="s">
        <v>188</v>
      </c>
      <c r="X492" s="241" t="s">
        <v>190</v>
      </c>
      <c r="Y492" s="241" t="s">
        <v>189</v>
      </c>
      <c r="Z492" s="241" t="s">
        <v>190</v>
      </c>
      <c r="AA492" s="241" t="s">
        <v>190</v>
      </c>
      <c r="AB492" s="241" t="s">
        <v>189</v>
      </c>
      <c r="AC492" s="241" t="s">
        <v>189</v>
      </c>
      <c r="AD492" s="241" t="s">
        <v>189</v>
      </c>
      <c r="AE492" s="241" t="s">
        <v>189</v>
      </c>
      <c r="AF492" s="241" t="s">
        <v>190</v>
      </c>
      <c r="AQ492" s="241">
        <v>0</v>
      </c>
      <c r="AR492" s="241">
        <v>0</v>
      </c>
    </row>
    <row r="493" spans="1:44" x14ac:dyDescent="0.2">
      <c r="A493">
        <v>122421</v>
      </c>
      <c r="B493" t="s">
        <v>428</v>
      </c>
      <c r="C493" t="s">
        <v>188</v>
      </c>
      <c r="D493" t="s">
        <v>188</v>
      </c>
      <c r="E493" t="s">
        <v>188</v>
      </c>
      <c r="F493" t="s">
        <v>188</v>
      </c>
      <c r="G493" t="s">
        <v>188</v>
      </c>
      <c r="H493" t="s">
        <v>190</v>
      </c>
      <c r="I493" t="s">
        <v>190</v>
      </c>
      <c r="J493" t="s">
        <v>188</v>
      </c>
      <c r="K493" t="s">
        <v>190</v>
      </c>
      <c r="L493" t="s">
        <v>188</v>
      </c>
      <c r="M493" t="s">
        <v>188</v>
      </c>
      <c r="N493" t="s">
        <v>188</v>
      </c>
      <c r="O493" t="s">
        <v>188</v>
      </c>
      <c r="P493" t="s">
        <v>188</v>
      </c>
      <c r="Q493" t="s">
        <v>189</v>
      </c>
      <c r="R493" t="s">
        <v>190</v>
      </c>
      <c r="S493" t="s">
        <v>190</v>
      </c>
      <c r="T493" t="s">
        <v>190</v>
      </c>
      <c r="U493" t="s">
        <v>190</v>
      </c>
      <c r="V493" t="s">
        <v>189</v>
      </c>
      <c r="W493" t="s">
        <v>190</v>
      </c>
      <c r="X493" t="s">
        <v>190</v>
      </c>
      <c r="Y493" t="s">
        <v>190</v>
      </c>
      <c r="Z493" t="s">
        <v>190</v>
      </c>
      <c r="AA493" t="s">
        <v>190</v>
      </c>
      <c r="AB493" t="s">
        <v>190</v>
      </c>
      <c r="AC493" t="s">
        <v>190</v>
      </c>
      <c r="AD493" t="s">
        <v>190</v>
      </c>
      <c r="AE493" t="s">
        <v>190</v>
      </c>
      <c r="AF493" t="s">
        <v>190</v>
      </c>
      <c r="AG493"/>
      <c r="AH493"/>
      <c r="AI493"/>
      <c r="AJ493"/>
      <c r="AK493"/>
      <c r="AL493"/>
      <c r="AM493"/>
      <c r="AN493"/>
      <c r="AO493"/>
      <c r="AP493"/>
      <c r="AQ493" s="241">
        <v>0</v>
      </c>
      <c r="AR493" s="241">
        <v>0</v>
      </c>
    </row>
    <row r="494" spans="1:44" ht="21.75" x14ac:dyDescent="0.5">
      <c r="A494" s="268">
        <v>122427</v>
      </c>
      <c r="B494" t="s">
        <v>428</v>
      </c>
      <c r="C494" s="241" t="s">
        <v>190</v>
      </c>
      <c r="D494" s="241" t="s">
        <v>188</v>
      </c>
      <c r="E494" s="241" t="s">
        <v>188</v>
      </c>
      <c r="F494" s="241" t="s">
        <v>190</v>
      </c>
      <c r="G494" s="241" t="s">
        <v>190</v>
      </c>
      <c r="H494" s="241" t="s">
        <v>190</v>
      </c>
      <c r="I494" s="241" t="s">
        <v>190</v>
      </c>
      <c r="J494" s="241" t="s">
        <v>188</v>
      </c>
      <c r="K494" s="241" t="s">
        <v>188</v>
      </c>
      <c r="L494" s="241" t="s">
        <v>188</v>
      </c>
      <c r="M494" s="241" t="s">
        <v>188</v>
      </c>
      <c r="N494" s="241" t="s">
        <v>188</v>
      </c>
      <c r="O494" s="241" t="s">
        <v>188</v>
      </c>
      <c r="P494" s="241" t="s">
        <v>188</v>
      </c>
      <c r="Q494" s="241" t="s">
        <v>190</v>
      </c>
      <c r="R494" s="241" t="s">
        <v>188</v>
      </c>
      <c r="S494" s="241" t="s">
        <v>190</v>
      </c>
      <c r="T494" s="241" t="s">
        <v>188</v>
      </c>
      <c r="U494" s="241" t="s">
        <v>189</v>
      </c>
      <c r="V494" s="241" t="s">
        <v>190</v>
      </c>
      <c r="W494" s="241" t="s">
        <v>189</v>
      </c>
      <c r="X494" s="241" t="s">
        <v>190</v>
      </c>
      <c r="Y494" s="241" t="s">
        <v>190</v>
      </c>
      <c r="Z494" s="241" t="s">
        <v>189</v>
      </c>
      <c r="AA494" s="241" t="s">
        <v>190</v>
      </c>
      <c r="AB494" s="241" t="s">
        <v>189</v>
      </c>
      <c r="AC494" s="241" t="s">
        <v>189</v>
      </c>
      <c r="AD494" s="241" t="s">
        <v>189</v>
      </c>
      <c r="AE494" s="241" t="s">
        <v>189</v>
      </c>
      <c r="AF494" s="241" t="s">
        <v>189</v>
      </c>
      <c r="AQ494" s="241">
        <v>0</v>
      </c>
      <c r="AR494" s="241">
        <v>0</v>
      </c>
    </row>
    <row r="495" spans="1:44" ht="15" x14ac:dyDescent="0.25">
      <c r="A495" s="267">
        <v>122453</v>
      </c>
      <c r="B495" t="s">
        <v>428</v>
      </c>
      <c r="C495" s="247" t="s">
        <v>652</v>
      </c>
      <c r="D495" s="247" t="s">
        <v>652</v>
      </c>
      <c r="E495" s="247" t="s">
        <v>652</v>
      </c>
      <c r="F495" s="247" t="s">
        <v>652</v>
      </c>
      <c r="G495" s="247" t="s">
        <v>652</v>
      </c>
      <c r="H495" s="247" t="s">
        <v>652</v>
      </c>
      <c r="I495" s="247" t="s">
        <v>652</v>
      </c>
      <c r="J495" s="247" t="s">
        <v>652</v>
      </c>
      <c r="K495" s="247" t="s">
        <v>652</v>
      </c>
      <c r="L495" s="247" t="s">
        <v>652</v>
      </c>
      <c r="M495" s="247" t="s">
        <v>190</v>
      </c>
      <c r="N495" s="247" t="s">
        <v>652</v>
      </c>
      <c r="O495" s="247" t="s">
        <v>652</v>
      </c>
      <c r="P495" s="247" t="s">
        <v>652</v>
      </c>
      <c r="Q495" s="247" t="s">
        <v>652</v>
      </c>
      <c r="R495" s="247" t="s">
        <v>652</v>
      </c>
      <c r="S495" s="247" t="s">
        <v>652</v>
      </c>
      <c r="T495" s="247" t="s">
        <v>652</v>
      </c>
      <c r="U495" s="247" t="s">
        <v>652</v>
      </c>
      <c r="V495" s="247" t="s">
        <v>652</v>
      </c>
      <c r="W495" s="247" t="s">
        <v>652</v>
      </c>
      <c r="X495" s="247" t="s">
        <v>652</v>
      </c>
      <c r="Y495" s="247" t="s">
        <v>652</v>
      </c>
      <c r="Z495" s="247" t="s">
        <v>652</v>
      </c>
      <c r="AA495" s="247" t="s">
        <v>652</v>
      </c>
      <c r="AB495" s="247" t="s">
        <v>652</v>
      </c>
      <c r="AC495" s="247" t="s">
        <v>652</v>
      </c>
      <c r="AD495" s="247" t="s">
        <v>652</v>
      </c>
      <c r="AE495" s="247" t="s">
        <v>652</v>
      </c>
      <c r="AF495" s="247" t="s">
        <v>652</v>
      </c>
      <c r="AG495" s="247"/>
      <c r="AH495" s="247"/>
      <c r="AI495" s="247"/>
      <c r="AJ495" s="247"/>
      <c r="AK495" s="247"/>
      <c r="AL495" s="247"/>
      <c r="AM495" s="247"/>
      <c r="AN495" s="247"/>
      <c r="AO495" s="247"/>
      <c r="AP495" s="247"/>
      <c r="AQ495" s="241">
        <v>0</v>
      </c>
      <c r="AR495" s="241">
        <v>0</v>
      </c>
    </row>
    <row r="496" spans="1:44" ht="15" x14ac:dyDescent="0.25">
      <c r="A496" s="267">
        <v>122455</v>
      </c>
      <c r="B496" t="s">
        <v>428</v>
      </c>
      <c r="C496" s="247" t="s">
        <v>189</v>
      </c>
      <c r="D496" s="247" t="s">
        <v>189</v>
      </c>
      <c r="E496" s="247" t="s">
        <v>189</v>
      </c>
      <c r="F496" s="247" t="s">
        <v>189</v>
      </c>
      <c r="G496" s="247" t="s">
        <v>189</v>
      </c>
      <c r="H496" s="247" t="s">
        <v>189</v>
      </c>
      <c r="I496" s="247" t="s">
        <v>189</v>
      </c>
      <c r="J496" s="247" t="s">
        <v>189</v>
      </c>
      <c r="K496" s="247" t="s">
        <v>189</v>
      </c>
      <c r="L496" s="247" t="s">
        <v>189</v>
      </c>
      <c r="M496" s="247" t="s">
        <v>189</v>
      </c>
      <c r="N496" s="247" t="s">
        <v>189</v>
      </c>
      <c r="O496" s="247" t="s">
        <v>189</v>
      </c>
      <c r="P496" s="247" t="s">
        <v>189</v>
      </c>
      <c r="Q496" s="247" t="s">
        <v>189</v>
      </c>
      <c r="R496" s="247" t="s">
        <v>189</v>
      </c>
      <c r="S496" s="247" t="s">
        <v>189</v>
      </c>
      <c r="T496" s="247" t="s">
        <v>189</v>
      </c>
      <c r="U496" s="247" t="s">
        <v>189</v>
      </c>
      <c r="V496" s="247" t="s">
        <v>189</v>
      </c>
      <c r="W496" s="247" t="s">
        <v>189</v>
      </c>
      <c r="X496" s="247" t="s">
        <v>189</v>
      </c>
      <c r="Y496" s="247" t="s">
        <v>189</v>
      </c>
      <c r="Z496" s="247" t="s">
        <v>189</v>
      </c>
      <c r="AA496" s="247" t="s">
        <v>189</v>
      </c>
      <c r="AB496" s="247" t="s">
        <v>189</v>
      </c>
      <c r="AC496" s="247" t="s">
        <v>189</v>
      </c>
      <c r="AD496" s="247" t="s">
        <v>189</v>
      </c>
      <c r="AE496" s="247" t="s">
        <v>189</v>
      </c>
      <c r="AF496" s="247" t="s">
        <v>189</v>
      </c>
      <c r="AG496" s="247"/>
      <c r="AH496" s="247"/>
      <c r="AI496" s="247"/>
      <c r="AJ496" s="247"/>
      <c r="AK496" s="247"/>
      <c r="AL496" s="247"/>
      <c r="AM496" s="247"/>
      <c r="AN496" s="247"/>
      <c r="AO496" s="247"/>
      <c r="AP496" s="247"/>
      <c r="AQ496" s="241">
        <v>0</v>
      </c>
      <c r="AR496" s="241">
        <v>0</v>
      </c>
    </row>
    <row r="497" spans="1:44" ht="21.75" x14ac:dyDescent="0.5">
      <c r="A497" s="268">
        <v>122463</v>
      </c>
      <c r="B497" t="s">
        <v>428</v>
      </c>
      <c r="C497" s="241" t="s">
        <v>190</v>
      </c>
      <c r="D497" s="241" t="s">
        <v>190</v>
      </c>
      <c r="E497" s="241" t="s">
        <v>190</v>
      </c>
      <c r="F497" s="241" t="s">
        <v>190</v>
      </c>
      <c r="G497" s="241" t="s">
        <v>190</v>
      </c>
      <c r="H497" s="241" t="s">
        <v>190</v>
      </c>
      <c r="I497" s="241" t="s">
        <v>190</v>
      </c>
      <c r="J497" s="241" t="s">
        <v>190</v>
      </c>
      <c r="K497" s="241" t="s">
        <v>190</v>
      </c>
      <c r="L497" s="241" t="s">
        <v>190</v>
      </c>
      <c r="M497" s="241" t="s">
        <v>188</v>
      </c>
      <c r="N497" s="241" t="s">
        <v>188</v>
      </c>
      <c r="O497" s="241" t="s">
        <v>188</v>
      </c>
      <c r="P497" s="241" t="s">
        <v>190</v>
      </c>
      <c r="Q497" s="241" t="s">
        <v>190</v>
      </c>
      <c r="R497" s="241" t="s">
        <v>188</v>
      </c>
      <c r="S497" s="241" t="s">
        <v>188</v>
      </c>
      <c r="T497" s="241" t="s">
        <v>188</v>
      </c>
      <c r="U497" s="241" t="s">
        <v>190</v>
      </c>
      <c r="V497" s="241" t="s">
        <v>188</v>
      </c>
      <c r="W497" s="241" t="s">
        <v>190</v>
      </c>
      <c r="X497" s="241" t="s">
        <v>190</v>
      </c>
      <c r="Y497" s="241" t="s">
        <v>190</v>
      </c>
      <c r="Z497" s="241" t="s">
        <v>190</v>
      </c>
      <c r="AA497" s="241" t="s">
        <v>190</v>
      </c>
      <c r="AB497" s="241" t="s">
        <v>190</v>
      </c>
      <c r="AC497" s="241" t="s">
        <v>189</v>
      </c>
      <c r="AD497" s="241" t="s">
        <v>189</v>
      </c>
      <c r="AE497" s="241" t="s">
        <v>189</v>
      </c>
      <c r="AF497" s="241" t="s">
        <v>189</v>
      </c>
      <c r="AQ497" s="241">
        <v>0</v>
      </c>
      <c r="AR497" s="241">
        <v>0</v>
      </c>
    </row>
    <row r="498" spans="1:44" x14ac:dyDescent="0.2">
      <c r="A498" s="241">
        <v>122479</v>
      </c>
      <c r="B498" t="s">
        <v>428</v>
      </c>
      <c r="C498" s="241" t="s">
        <v>190</v>
      </c>
      <c r="D498" s="241" t="s">
        <v>188</v>
      </c>
      <c r="E498" s="241" t="s">
        <v>190</v>
      </c>
      <c r="F498" s="241" t="s">
        <v>190</v>
      </c>
      <c r="G498" s="241" t="s">
        <v>190</v>
      </c>
      <c r="H498" s="241" t="s">
        <v>190</v>
      </c>
      <c r="I498" s="241" t="s">
        <v>188</v>
      </c>
      <c r="J498" s="241" t="s">
        <v>190</v>
      </c>
      <c r="K498" s="241" t="s">
        <v>188</v>
      </c>
      <c r="L498" s="241" t="s">
        <v>190</v>
      </c>
      <c r="M498" s="241" t="s">
        <v>190</v>
      </c>
      <c r="N498" s="241" t="s">
        <v>188</v>
      </c>
      <c r="O498" s="241" t="s">
        <v>189</v>
      </c>
      <c r="P498" s="241" t="s">
        <v>188</v>
      </c>
      <c r="Q498" s="241" t="s">
        <v>188</v>
      </c>
      <c r="R498" s="241" t="s">
        <v>190</v>
      </c>
      <c r="S498" s="241" t="s">
        <v>190</v>
      </c>
      <c r="T498" s="241" t="s">
        <v>190</v>
      </c>
      <c r="U498" s="241" t="s">
        <v>188</v>
      </c>
      <c r="V498" s="241" t="s">
        <v>190</v>
      </c>
      <c r="W498" s="241" t="s">
        <v>190</v>
      </c>
      <c r="X498" s="241" t="s">
        <v>189</v>
      </c>
      <c r="Y498" s="241" t="s">
        <v>190</v>
      </c>
      <c r="Z498" s="241" t="s">
        <v>190</v>
      </c>
      <c r="AA498" s="241" t="s">
        <v>189</v>
      </c>
      <c r="AB498" s="241" t="s">
        <v>190</v>
      </c>
      <c r="AC498" s="241" t="s">
        <v>189</v>
      </c>
      <c r="AD498" s="241" t="s">
        <v>189</v>
      </c>
      <c r="AE498" s="241" t="s">
        <v>189</v>
      </c>
      <c r="AF498" s="241" t="s">
        <v>189</v>
      </c>
      <c r="AQ498" s="241">
        <v>0</v>
      </c>
      <c r="AR498" s="241">
        <v>0</v>
      </c>
    </row>
    <row r="499" spans="1:44" x14ac:dyDescent="0.2">
      <c r="A499" s="241">
        <v>122486</v>
      </c>
      <c r="B499" t="s">
        <v>428</v>
      </c>
      <c r="C499" s="241" t="s">
        <v>190</v>
      </c>
      <c r="D499" s="241" t="s">
        <v>190</v>
      </c>
      <c r="E499" s="241" t="s">
        <v>188</v>
      </c>
      <c r="F499" s="241" t="s">
        <v>190</v>
      </c>
      <c r="G499" s="241" t="s">
        <v>188</v>
      </c>
      <c r="H499" s="241" t="s">
        <v>190</v>
      </c>
      <c r="I499" s="241" t="s">
        <v>190</v>
      </c>
      <c r="J499" s="241" t="s">
        <v>190</v>
      </c>
      <c r="K499" s="241" t="s">
        <v>190</v>
      </c>
      <c r="L499" s="241" t="s">
        <v>190</v>
      </c>
      <c r="M499" s="241" t="s">
        <v>190</v>
      </c>
      <c r="N499" s="241" t="s">
        <v>190</v>
      </c>
      <c r="O499" s="241" t="s">
        <v>188</v>
      </c>
      <c r="P499" s="241" t="s">
        <v>188</v>
      </c>
      <c r="Q499" s="241" t="s">
        <v>190</v>
      </c>
      <c r="R499" s="241" t="s">
        <v>189</v>
      </c>
      <c r="S499" s="241" t="s">
        <v>190</v>
      </c>
      <c r="T499" s="241" t="s">
        <v>189</v>
      </c>
      <c r="U499" s="241" t="s">
        <v>190</v>
      </c>
      <c r="V499" s="241" t="s">
        <v>189</v>
      </c>
      <c r="W499" s="241" t="s">
        <v>190</v>
      </c>
      <c r="X499" s="241" t="s">
        <v>190</v>
      </c>
      <c r="Y499" s="241" t="s">
        <v>190</v>
      </c>
      <c r="Z499" s="241" t="s">
        <v>190</v>
      </c>
      <c r="AA499" s="241" t="s">
        <v>190</v>
      </c>
      <c r="AB499" s="241" t="s">
        <v>188</v>
      </c>
      <c r="AC499" s="241" t="s">
        <v>188</v>
      </c>
      <c r="AD499" s="241" t="s">
        <v>188</v>
      </c>
      <c r="AE499" s="241" t="s">
        <v>188</v>
      </c>
      <c r="AF499" s="241" t="s">
        <v>188</v>
      </c>
      <c r="AQ499" s="241">
        <v>0</v>
      </c>
      <c r="AR499" s="241">
        <v>0</v>
      </c>
    </row>
    <row r="500" spans="1:44" ht="15" x14ac:dyDescent="0.25">
      <c r="A500" s="267">
        <v>122488</v>
      </c>
      <c r="B500" t="s">
        <v>428</v>
      </c>
      <c r="C500" s="247" t="s">
        <v>190</v>
      </c>
      <c r="D500" s="247" t="s">
        <v>188</v>
      </c>
      <c r="E500" s="247" t="s">
        <v>190</v>
      </c>
      <c r="F500" s="247" t="s">
        <v>190</v>
      </c>
      <c r="G500" s="247" t="s">
        <v>188</v>
      </c>
      <c r="H500" s="247" t="s">
        <v>190</v>
      </c>
      <c r="I500" s="247" t="s">
        <v>190</v>
      </c>
      <c r="J500" s="247" t="s">
        <v>190</v>
      </c>
      <c r="K500" s="247" t="s">
        <v>190</v>
      </c>
      <c r="L500" s="247" t="s">
        <v>190</v>
      </c>
      <c r="M500" s="247" t="s">
        <v>189</v>
      </c>
      <c r="N500" s="247" t="s">
        <v>188</v>
      </c>
      <c r="O500" s="247" t="s">
        <v>189</v>
      </c>
      <c r="P500" s="247" t="s">
        <v>189</v>
      </c>
      <c r="Q500" s="247" t="s">
        <v>190</v>
      </c>
      <c r="R500" s="247" t="s">
        <v>188</v>
      </c>
      <c r="S500" s="247" t="s">
        <v>190</v>
      </c>
      <c r="T500" s="247" t="s">
        <v>188</v>
      </c>
      <c r="U500" s="247" t="s">
        <v>190</v>
      </c>
      <c r="V500" s="247" t="s">
        <v>188</v>
      </c>
      <c r="W500" s="247" t="s">
        <v>188</v>
      </c>
      <c r="X500" s="247" t="s">
        <v>188</v>
      </c>
      <c r="Y500" s="247" t="s">
        <v>188</v>
      </c>
      <c r="Z500" s="247" t="s">
        <v>190</v>
      </c>
      <c r="AA500" s="247" t="s">
        <v>188</v>
      </c>
      <c r="AB500" s="247" t="s">
        <v>190</v>
      </c>
      <c r="AC500" s="247" t="s">
        <v>189</v>
      </c>
      <c r="AD500" s="247" t="s">
        <v>189</v>
      </c>
      <c r="AE500" s="247" t="s">
        <v>189</v>
      </c>
      <c r="AF500" s="247" t="s">
        <v>190</v>
      </c>
      <c r="AG500" s="247"/>
      <c r="AH500" s="247"/>
      <c r="AI500" s="247"/>
      <c r="AJ500" s="247"/>
      <c r="AK500" s="247"/>
      <c r="AL500" s="247"/>
      <c r="AM500" s="247"/>
      <c r="AN500" s="247"/>
      <c r="AO500" s="247"/>
      <c r="AP500" s="247"/>
      <c r="AQ500" s="241">
        <v>0</v>
      </c>
      <c r="AR500" s="241">
        <v>0</v>
      </c>
    </row>
    <row r="501" spans="1:44" x14ac:dyDescent="0.2">
      <c r="A501" s="241">
        <v>122513</v>
      </c>
      <c r="B501" t="s">
        <v>428</v>
      </c>
      <c r="C501" s="241" t="s">
        <v>190</v>
      </c>
      <c r="D501" s="241" t="s">
        <v>190</v>
      </c>
      <c r="E501" s="241" t="s">
        <v>190</v>
      </c>
      <c r="F501" s="241" t="s">
        <v>190</v>
      </c>
      <c r="G501" s="241" t="s">
        <v>188</v>
      </c>
      <c r="H501" s="241" t="s">
        <v>190</v>
      </c>
      <c r="I501" s="241" t="s">
        <v>190</v>
      </c>
      <c r="J501" s="241" t="s">
        <v>190</v>
      </c>
      <c r="K501" s="241" t="s">
        <v>189</v>
      </c>
      <c r="L501" s="241" t="s">
        <v>188</v>
      </c>
      <c r="M501" s="241" t="s">
        <v>190</v>
      </c>
      <c r="N501" s="241" t="s">
        <v>190</v>
      </c>
      <c r="O501" s="241" t="s">
        <v>188</v>
      </c>
      <c r="P501" s="241" t="s">
        <v>189</v>
      </c>
      <c r="Q501" s="241" t="s">
        <v>190</v>
      </c>
      <c r="R501" s="241" t="s">
        <v>190</v>
      </c>
      <c r="S501" s="241" t="s">
        <v>190</v>
      </c>
      <c r="T501" s="241" t="s">
        <v>188</v>
      </c>
      <c r="U501" s="241" t="s">
        <v>190</v>
      </c>
      <c r="V501" s="241" t="s">
        <v>190</v>
      </c>
      <c r="W501" s="241" t="s">
        <v>189</v>
      </c>
      <c r="X501" s="241" t="s">
        <v>189</v>
      </c>
      <c r="Y501" s="241" t="s">
        <v>189</v>
      </c>
      <c r="Z501" s="241" t="s">
        <v>189</v>
      </c>
      <c r="AA501" s="241" t="s">
        <v>188</v>
      </c>
      <c r="AB501" s="241" t="s">
        <v>189</v>
      </c>
      <c r="AC501" s="241" t="s">
        <v>189</v>
      </c>
      <c r="AD501" s="241" t="s">
        <v>189</v>
      </c>
      <c r="AE501" s="241" t="s">
        <v>189</v>
      </c>
      <c r="AF501" s="241" t="s">
        <v>189</v>
      </c>
      <c r="AQ501" s="241">
        <v>0</v>
      </c>
      <c r="AR501" s="241">
        <v>0</v>
      </c>
    </row>
    <row r="502" spans="1:44" ht="15" x14ac:dyDescent="0.25">
      <c r="A502" s="267">
        <v>122516</v>
      </c>
      <c r="B502" t="s">
        <v>428</v>
      </c>
      <c r="C502" s="247" t="s">
        <v>190</v>
      </c>
      <c r="D502" s="247" t="s">
        <v>190</v>
      </c>
      <c r="E502" s="247" t="s">
        <v>190</v>
      </c>
      <c r="F502" s="247" t="s">
        <v>190</v>
      </c>
      <c r="G502" s="247" t="s">
        <v>190</v>
      </c>
      <c r="H502" s="247" t="s">
        <v>190</v>
      </c>
      <c r="I502" s="247" t="s">
        <v>188</v>
      </c>
      <c r="J502" s="247" t="s">
        <v>190</v>
      </c>
      <c r="K502" s="247" t="s">
        <v>190</v>
      </c>
      <c r="L502" s="247" t="s">
        <v>190</v>
      </c>
      <c r="M502" s="247" t="s">
        <v>190</v>
      </c>
      <c r="N502" s="247" t="s">
        <v>190</v>
      </c>
      <c r="O502" s="247" t="s">
        <v>190</v>
      </c>
      <c r="P502" s="247" t="s">
        <v>190</v>
      </c>
      <c r="Q502" s="247" t="s">
        <v>190</v>
      </c>
      <c r="R502" s="247" t="s">
        <v>190</v>
      </c>
      <c r="S502" s="247" t="s">
        <v>189</v>
      </c>
      <c r="T502" s="247" t="s">
        <v>190</v>
      </c>
      <c r="U502" s="247" t="s">
        <v>190</v>
      </c>
      <c r="V502" s="247" t="s">
        <v>190</v>
      </c>
      <c r="W502" s="247" t="s">
        <v>189</v>
      </c>
      <c r="X502" s="247" t="s">
        <v>189</v>
      </c>
      <c r="Y502" s="247" t="s">
        <v>189</v>
      </c>
      <c r="Z502" s="247" t="s">
        <v>189</v>
      </c>
      <c r="AA502" s="247" t="s">
        <v>189</v>
      </c>
      <c r="AB502" s="247" t="s">
        <v>189</v>
      </c>
      <c r="AC502" s="247" t="s">
        <v>189</v>
      </c>
      <c r="AD502" s="247" t="s">
        <v>189</v>
      </c>
      <c r="AE502" s="247" t="s">
        <v>189</v>
      </c>
      <c r="AF502" s="247" t="s">
        <v>189</v>
      </c>
      <c r="AG502" s="247"/>
      <c r="AH502" s="247"/>
      <c r="AI502" s="247"/>
      <c r="AJ502" s="247"/>
      <c r="AK502" s="247"/>
      <c r="AL502" s="247"/>
      <c r="AM502" s="247"/>
      <c r="AN502" s="247"/>
      <c r="AO502" s="247"/>
      <c r="AP502" s="247"/>
      <c r="AQ502" s="241">
        <v>0</v>
      </c>
      <c r="AR502" s="241">
        <v>0</v>
      </c>
    </row>
    <row r="503" spans="1:44" ht="21.75" x14ac:dyDescent="0.5">
      <c r="A503" s="254">
        <v>122528</v>
      </c>
      <c r="B503" t="s">
        <v>428</v>
      </c>
      <c r="C503" s="241" t="s">
        <v>190</v>
      </c>
      <c r="D503" s="241" t="s">
        <v>190</v>
      </c>
      <c r="E503" s="241" t="s">
        <v>190</v>
      </c>
      <c r="F503" s="241" t="s">
        <v>188</v>
      </c>
      <c r="G503" s="241" t="s">
        <v>190</v>
      </c>
      <c r="H503" s="241" t="s">
        <v>190</v>
      </c>
      <c r="I503" s="241" t="s">
        <v>189</v>
      </c>
      <c r="J503" s="241" t="s">
        <v>190</v>
      </c>
      <c r="K503" s="241" t="s">
        <v>190</v>
      </c>
      <c r="L503" s="241" t="s">
        <v>190</v>
      </c>
      <c r="M503" s="241" t="s">
        <v>188</v>
      </c>
      <c r="N503" s="241" t="s">
        <v>190</v>
      </c>
      <c r="O503" s="241" t="s">
        <v>189</v>
      </c>
      <c r="P503" s="241" t="s">
        <v>188</v>
      </c>
      <c r="Q503" s="241" t="s">
        <v>190</v>
      </c>
      <c r="R503" s="241" t="s">
        <v>189</v>
      </c>
      <c r="S503" s="241" t="s">
        <v>190</v>
      </c>
      <c r="T503" s="241" t="s">
        <v>188</v>
      </c>
      <c r="U503" s="241" t="s">
        <v>188</v>
      </c>
      <c r="V503" s="241" t="s">
        <v>189</v>
      </c>
      <c r="W503" s="241" t="s">
        <v>189</v>
      </c>
      <c r="X503" s="241" t="s">
        <v>190</v>
      </c>
      <c r="Y503" s="241" t="s">
        <v>190</v>
      </c>
      <c r="Z503" s="241" t="s">
        <v>189</v>
      </c>
      <c r="AA503" s="241" t="s">
        <v>188</v>
      </c>
      <c r="AB503" s="241" t="s">
        <v>189</v>
      </c>
      <c r="AC503" s="241" t="s">
        <v>189</v>
      </c>
      <c r="AD503" s="241" t="s">
        <v>190</v>
      </c>
      <c r="AE503" s="241" t="s">
        <v>190</v>
      </c>
      <c r="AF503" s="241" t="s">
        <v>190</v>
      </c>
      <c r="AQ503" s="241">
        <v>0</v>
      </c>
      <c r="AR503" s="241">
        <v>0</v>
      </c>
    </row>
    <row r="504" spans="1:44" x14ac:dyDescent="0.2">
      <c r="A504" s="241">
        <v>122531</v>
      </c>
      <c r="B504" t="s">
        <v>428</v>
      </c>
      <c r="C504" s="241" t="s">
        <v>652</v>
      </c>
      <c r="D504" s="241" t="s">
        <v>652</v>
      </c>
      <c r="E504" s="241" t="s">
        <v>652</v>
      </c>
      <c r="F504" s="241" t="s">
        <v>652</v>
      </c>
      <c r="G504" s="241" t="s">
        <v>652</v>
      </c>
      <c r="H504" s="241" t="s">
        <v>652</v>
      </c>
      <c r="I504" s="241" t="s">
        <v>652</v>
      </c>
      <c r="J504" s="241" t="s">
        <v>652</v>
      </c>
      <c r="K504" s="241" t="s">
        <v>652</v>
      </c>
      <c r="L504" s="241" t="s">
        <v>652</v>
      </c>
      <c r="M504" s="241" t="s">
        <v>652</v>
      </c>
      <c r="N504" s="241" t="s">
        <v>652</v>
      </c>
      <c r="O504" s="241" t="s">
        <v>652</v>
      </c>
      <c r="P504" s="241" t="s">
        <v>652</v>
      </c>
      <c r="Q504" s="241" t="s">
        <v>652</v>
      </c>
      <c r="R504" s="241" t="s">
        <v>652</v>
      </c>
      <c r="S504" s="241" t="s">
        <v>652</v>
      </c>
      <c r="T504" s="241" t="s">
        <v>652</v>
      </c>
      <c r="U504" s="241" t="s">
        <v>652</v>
      </c>
      <c r="V504" s="241" t="s">
        <v>652</v>
      </c>
      <c r="W504" s="241" t="s">
        <v>652</v>
      </c>
      <c r="X504" s="241" t="s">
        <v>652</v>
      </c>
      <c r="Y504" s="241" t="s">
        <v>652</v>
      </c>
      <c r="Z504" s="241" t="s">
        <v>652</v>
      </c>
      <c r="AA504" s="241" t="s">
        <v>652</v>
      </c>
      <c r="AQ504" s="241" t="s">
        <v>1717</v>
      </c>
      <c r="AR504" s="241">
        <v>0</v>
      </c>
    </row>
    <row r="505" spans="1:44" ht="15" x14ac:dyDescent="0.25">
      <c r="A505" s="267">
        <v>122545</v>
      </c>
      <c r="B505" t="s">
        <v>428</v>
      </c>
      <c r="C505" s="247" t="s">
        <v>652</v>
      </c>
      <c r="D505" s="247" t="s">
        <v>652</v>
      </c>
      <c r="E505" s="247" t="s">
        <v>652</v>
      </c>
      <c r="F505" s="247" t="s">
        <v>652</v>
      </c>
      <c r="G505" s="247" t="s">
        <v>652</v>
      </c>
      <c r="H505" s="247" t="s">
        <v>652</v>
      </c>
      <c r="I505" s="247" t="s">
        <v>652</v>
      </c>
      <c r="J505" s="247" t="s">
        <v>652</v>
      </c>
      <c r="K505" s="247" t="s">
        <v>652</v>
      </c>
      <c r="L505" s="247" t="s">
        <v>652</v>
      </c>
      <c r="M505" s="247" t="s">
        <v>652</v>
      </c>
      <c r="N505" s="247" t="s">
        <v>652</v>
      </c>
      <c r="O505" s="247" t="s">
        <v>652</v>
      </c>
      <c r="P505" s="247" t="s">
        <v>652</v>
      </c>
      <c r="Q505" s="247" t="s">
        <v>652</v>
      </c>
      <c r="R505" s="247" t="s">
        <v>652</v>
      </c>
      <c r="S505" s="247" t="s">
        <v>652</v>
      </c>
      <c r="T505" s="247" t="s">
        <v>652</v>
      </c>
      <c r="U505" s="247" t="s">
        <v>652</v>
      </c>
      <c r="V505" s="247" t="s">
        <v>652</v>
      </c>
      <c r="W505" s="247" t="s">
        <v>652</v>
      </c>
      <c r="X505" s="247" t="s">
        <v>652</v>
      </c>
      <c r="Y505" s="247" t="s">
        <v>652</v>
      </c>
      <c r="Z505" s="247" t="s">
        <v>652</v>
      </c>
      <c r="AA505" s="247" t="s">
        <v>652</v>
      </c>
      <c r="AB505" s="247" t="s">
        <v>652</v>
      </c>
      <c r="AC505" s="247" t="s">
        <v>652</v>
      </c>
      <c r="AD505" s="247" t="s">
        <v>652</v>
      </c>
      <c r="AE505" s="247" t="s">
        <v>652</v>
      </c>
      <c r="AF505" s="247" t="s">
        <v>652</v>
      </c>
      <c r="AG505" s="247"/>
      <c r="AH505" s="247"/>
      <c r="AI505" s="247"/>
      <c r="AJ505" s="247"/>
      <c r="AK505" s="247"/>
      <c r="AL505" s="247"/>
      <c r="AM505" s="247"/>
      <c r="AN505" s="247"/>
      <c r="AO505" s="247"/>
      <c r="AP505" s="247"/>
      <c r="AQ505" s="241" t="s">
        <v>1799</v>
      </c>
      <c r="AR505" s="241">
        <v>0</v>
      </c>
    </row>
    <row r="506" spans="1:44" x14ac:dyDescent="0.2">
      <c r="A506" s="241">
        <v>122547</v>
      </c>
      <c r="B506" t="s">
        <v>428</v>
      </c>
      <c r="C506" s="241" t="s">
        <v>190</v>
      </c>
      <c r="D506" s="241" t="s">
        <v>190</v>
      </c>
      <c r="E506" s="241" t="s">
        <v>190</v>
      </c>
      <c r="F506" s="241" t="s">
        <v>188</v>
      </c>
      <c r="G506" s="241" t="s">
        <v>188</v>
      </c>
      <c r="H506" s="241" t="s">
        <v>190</v>
      </c>
      <c r="I506" s="241" t="s">
        <v>188</v>
      </c>
      <c r="J506" s="241" t="s">
        <v>190</v>
      </c>
      <c r="K506" s="241" t="s">
        <v>190</v>
      </c>
      <c r="L506" s="241" t="s">
        <v>189</v>
      </c>
      <c r="M506" s="241" t="s">
        <v>190</v>
      </c>
      <c r="N506" s="241" t="s">
        <v>190</v>
      </c>
      <c r="O506" s="241" t="s">
        <v>190</v>
      </c>
      <c r="P506" s="241" t="s">
        <v>188</v>
      </c>
      <c r="Q506" s="241" t="s">
        <v>190</v>
      </c>
      <c r="R506" s="241" t="s">
        <v>190</v>
      </c>
      <c r="S506" s="241" t="s">
        <v>188</v>
      </c>
      <c r="T506" s="241" t="s">
        <v>188</v>
      </c>
      <c r="U506" s="241" t="s">
        <v>188</v>
      </c>
      <c r="V506" s="241" t="s">
        <v>188</v>
      </c>
      <c r="W506" s="241" t="s">
        <v>190</v>
      </c>
      <c r="X506" s="241" t="s">
        <v>190</v>
      </c>
      <c r="Y506" s="241" t="s">
        <v>188</v>
      </c>
      <c r="Z506" s="241" t="s">
        <v>190</v>
      </c>
      <c r="AA506" s="241" t="s">
        <v>190</v>
      </c>
      <c r="AB506" s="241" t="s">
        <v>190</v>
      </c>
      <c r="AC506" s="241" t="s">
        <v>189</v>
      </c>
      <c r="AD506" s="241" t="s">
        <v>190</v>
      </c>
      <c r="AE506" s="241" t="s">
        <v>189</v>
      </c>
      <c r="AF506" s="241" t="s">
        <v>190</v>
      </c>
      <c r="AQ506" s="241">
        <v>0</v>
      </c>
      <c r="AR506" s="241">
        <v>0</v>
      </c>
    </row>
    <row r="507" spans="1:44" ht="15" x14ac:dyDescent="0.25">
      <c r="A507" s="267">
        <v>122570</v>
      </c>
      <c r="B507" t="s">
        <v>428</v>
      </c>
      <c r="C507" s="247" t="s">
        <v>189</v>
      </c>
      <c r="D507" s="247" t="s">
        <v>189</v>
      </c>
      <c r="E507" s="247" t="s">
        <v>189</v>
      </c>
      <c r="F507" s="247" t="s">
        <v>189</v>
      </c>
      <c r="G507" s="247" t="s">
        <v>189</v>
      </c>
      <c r="H507" s="247" t="s">
        <v>189</v>
      </c>
      <c r="I507" s="247" t="s">
        <v>189</v>
      </c>
      <c r="J507" s="247" t="s">
        <v>189</v>
      </c>
      <c r="K507" s="247" t="s">
        <v>189</v>
      </c>
      <c r="L507" s="247" t="s">
        <v>189</v>
      </c>
      <c r="M507" s="247" t="s">
        <v>189</v>
      </c>
      <c r="N507" s="247" t="s">
        <v>189</v>
      </c>
      <c r="O507" s="247" t="s">
        <v>189</v>
      </c>
      <c r="P507" s="247" t="s">
        <v>189</v>
      </c>
      <c r="Q507" s="247" t="s">
        <v>189</v>
      </c>
      <c r="R507" s="247" t="s">
        <v>189</v>
      </c>
      <c r="S507" s="247" t="s">
        <v>189</v>
      </c>
      <c r="T507" s="247" t="s">
        <v>189</v>
      </c>
      <c r="U507" s="247" t="s">
        <v>189</v>
      </c>
      <c r="V507" s="247" t="s">
        <v>189</v>
      </c>
      <c r="W507" s="247" t="s">
        <v>189</v>
      </c>
      <c r="X507" s="247" t="s">
        <v>189</v>
      </c>
      <c r="Y507" s="247" t="s">
        <v>189</v>
      </c>
      <c r="Z507" s="247" t="s">
        <v>189</v>
      </c>
      <c r="AA507" s="247" t="s">
        <v>189</v>
      </c>
      <c r="AB507" s="247" t="s">
        <v>189</v>
      </c>
      <c r="AC507" s="247" t="s">
        <v>189</v>
      </c>
      <c r="AD507" s="247" t="s">
        <v>189</v>
      </c>
      <c r="AE507" s="247" t="s">
        <v>189</v>
      </c>
      <c r="AF507" s="247" t="s">
        <v>189</v>
      </c>
      <c r="AG507" s="247"/>
      <c r="AH507" s="247"/>
      <c r="AI507" s="247"/>
      <c r="AJ507" s="247"/>
      <c r="AK507" s="247"/>
      <c r="AL507" s="247"/>
      <c r="AM507" s="247"/>
      <c r="AN507" s="247"/>
      <c r="AO507" s="247"/>
      <c r="AP507" s="247"/>
      <c r="AQ507" s="241">
        <v>0</v>
      </c>
      <c r="AR507" s="241">
        <v>0</v>
      </c>
    </row>
    <row r="508" spans="1:44" x14ac:dyDescent="0.2">
      <c r="A508" s="241">
        <v>122577</v>
      </c>
      <c r="B508" t="s">
        <v>428</v>
      </c>
      <c r="C508" s="241" t="s">
        <v>652</v>
      </c>
      <c r="D508" s="241" t="s">
        <v>652</v>
      </c>
      <c r="E508" s="241" t="s">
        <v>652</v>
      </c>
      <c r="F508" s="241" t="s">
        <v>652</v>
      </c>
      <c r="G508" s="241" t="s">
        <v>652</v>
      </c>
      <c r="H508" s="241" t="s">
        <v>652</v>
      </c>
      <c r="I508" s="241" t="s">
        <v>652</v>
      </c>
      <c r="J508" s="241" t="s">
        <v>652</v>
      </c>
      <c r="K508" s="241" t="s">
        <v>652</v>
      </c>
      <c r="L508" s="241" t="s">
        <v>652</v>
      </c>
      <c r="M508" s="241" t="s">
        <v>652</v>
      </c>
      <c r="N508" s="241" t="s">
        <v>652</v>
      </c>
      <c r="O508" s="241" t="s">
        <v>652</v>
      </c>
      <c r="P508" s="241" t="s">
        <v>652</v>
      </c>
      <c r="Q508" s="241" t="s">
        <v>652</v>
      </c>
      <c r="R508" s="241" t="s">
        <v>652</v>
      </c>
      <c r="S508" s="241" t="s">
        <v>652</v>
      </c>
      <c r="T508" s="241" t="s">
        <v>652</v>
      </c>
      <c r="U508" s="241" t="s">
        <v>652</v>
      </c>
      <c r="V508" s="241" t="s">
        <v>652</v>
      </c>
      <c r="W508" s="241" t="s">
        <v>652</v>
      </c>
      <c r="X508" s="241" t="s">
        <v>652</v>
      </c>
      <c r="Y508" s="241" t="s">
        <v>652</v>
      </c>
      <c r="Z508" s="241" t="s">
        <v>652</v>
      </c>
      <c r="AA508" s="241" t="s">
        <v>652</v>
      </c>
      <c r="AB508" s="241" t="s">
        <v>652</v>
      </c>
      <c r="AC508" s="241" t="s">
        <v>652</v>
      </c>
      <c r="AD508" s="241" t="s">
        <v>652</v>
      </c>
      <c r="AE508" s="241" t="s">
        <v>652</v>
      </c>
      <c r="AF508" s="241" t="s">
        <v>652</v>
      </c>
      <c r="AQ508" s="241" t="s">
        <v>1799</v>
      </c>
      <c r="AR508" s="241">
        <v>0</v>
      </c>
    </row>
    <row r="509" spans="1:44" x14ac:dyDescent="0.2">
      <c r="A509" s="241">
        <v>122605</v>
      </c>
      <c r="B509" t="s">
        <v>428</v>
      </c>
      <c r="C509" s="241" t="s">
        <v>190</v>
      </c>
      <c r="D509" s="241" t="s">
        <v>189</v>
      </c>
      <c r="E509" s="241" t="s">
        <v>190</v>
      </c>
      <c r="F509" s="241" t="s">
        <v>190</v>
      </c>
      <c r="G509" s="241" t="s">
        <v>189</v>
      </c>
      <c r="H509" s="241" t="s">
        <v>190</v>
      </c>
      <c r="I509" s="241" t="s">
        <v>190</v>
      </c>
      <c r="J509" s="241" t="s">
        <v>190</v>
      </c>
      <c r="K509" s="241" t="s">
        <v>189</v>
      </c>
      <c r="L509" s="241" t="s">
        <v>189</v>
      </c>
      <c r="M509" s="241" t="s">
        <v>190</v>
      </c>
      <c r="N509" s="241" t="s">
        <v>190</v>
      </c>
      <c r="O509" s="241" t="s">
        <v>190</v>
      </c>
      <c r="P509" s="241" t="s">
        <v>190</v>
      </c>
      <c r="Q509" s="241" t="s">
        <v>190</v>
      </c>
      <c r="R509" s="241" t="s">
        <v>189</v>
      </c>
      <c r="S509" s="241" t="s">
        <v>190</v>
      </c>
      <c r="T509" s="241" t="s">
        <v>190</v>
      </c>
      <c r="U509" s="241" t="s">
        <v>189</v>
      </c>
      <c r="V509" s="241" t="s">
        <v>188</v>
      </c>
      <c r="W509" s="241" t="s">
        <v>190</v>
      </c>
      <c r="X509" s="241" t="s">
        <v>189</v>
      </c>
      <c r="Y509" s="241" t="s">
        <v>189</v>
      </c>
      <c r="Z509" s="241" t="s">
        <v>189</v>
      </c>
      <c r="AA509" s="241" t="s">
        <v>189</v>
      </c>
      <c r="AB509" s="241" t="s">
        <v>190</v>
      </c>
      <c r="AC509" s="241" t="s">
        <v>190</v>
      </c>
      <c r="AD509" s="241" t="s">
        <v>190</v>
      </c>
      <c r="AE509" s="241" t="s">
        <v>190</v>
      </c>
      <c r="AF509" s="241" t="s">
        <v>189</v>
      </c>
      <c r="AQ509" s="241">
        <v>0</v>
      </c>
      <c r="AR509" s="241">
        <v>0</v>
      </c>
    </row>
    <row r="510" spans="1:44" x14ac:dyDescent="0.2">
      <c r="A510">
        <v>122613</v>
      </c>
      <c r="B510" t="s">
        <v>428</v>
      </c>
      <c r="C510" t="s">
        <v>190</v>
      </c>
      <c r="D510" t="s">
        <v>188</v>
      </c>
      <c r="E510" t="s">
        <v>188</v>
      </c>
      <c r="F510" t="s">
        <v>190</v>
      </c>
      <c r="G510" t="s">
        <v>190</v>
      </c>
      <c r="H510" t="s">
        <v>190</v>
      </c>
      <c r="I510" t="s">
        <v>188</v>
      </c>
      <c r="J510" t="s">
        <v>190</v>
      </c>
      <c r="K510" t="s">
        <v>188</v>
      </c>
      <c r="L510" t="s">
        <v>190</v>
      </c>
      <c r="M510" t="s">
        <v>189</v>
      </c>
      <c r="N510" t="s">
        <v>188</v>
      </c>
      <c r="O510" t="s">
        <v>190</v>
      </c>
      <c r="P510" t="s">
        <v>188</v>
      </c>
      <c r="Q510" t="s">
        <v>188</v>
      </c>
      <c r="R510" t="s">
        <v>190</v>
      </c>
      <c r="S510" t="s">
        <v>188</v>
      </c>
      <c r="T510" t="s">
        <v>188</v>
      </c>
      <c r="U510" t="s">
        <v>188</v>
      </c>
      <c r="V510" t="s">
        <v>190</v>
      </c>
      <c r="W510" t="s">
        <v>190</v>
      </c>
      <c r="X510" t="s">
        <v>190</v>
      </c>
      <c r="Y510" t="s">
        <v>190</v>
      </c>
      <c r="Z510" t="s">
        <v>188</v>
      </c>
      <c r="AA510" t="s">
        <v>190</v>
      </c>
      <c r="AB510" t="s">
        <v>190</v>
      </c>
      <c r="AC510" t="s">
        <v>190</v>
      </c>
      <c r="AD510" t="s">
        <v>190</v>
      </c>
      <c r="AE510" t="s">
        <v>190</v>
      </c>
      <c r="AF510" t="s">
        <v>190</v>
      </c>
      <c r="AG510"/>
      <c r="AH510"/>
      <c r="AI510"/>
      <c r="AJ510"/>
      <c r="AK510"/>
      <c r="AL510"/>
      <c r="AM510"/>
      <c r="AN510"/>
      <c r="AO510"/>
      <c r="AP510"/>
      <c r="AQ510" s="241">
        <v>0</v>
      </c>
      <c r="AR510" s="241">
        <v>0</v>
      </c>
    </row>
    <row r="511" spans="1:44" x14ac:dyDescent="0.2">
      <c r="A511">
        <v>122616</v>
      </c>
      <c r="B511" t="s">
        <v>431</v>
      </c>
      <c r="C511" t="s">
        <v>652</v>
      </c>
      <c r="D511" t="s">
        <v>652</v>
      </c>
      <c r="E511" t="s">
        <v>652</v>
      </c>
      <c r="F511" t="s">
        <v>652</v>
      </c>
      <c r="G511" t="s">
        <v>652</v>
      </c>
      <c r="H511" t="s">
        <v>652</v>
      </c>
      <c r="I511" t="s">
        <v>652</v>
      </c>
      <c r="J511" t="s">
        <v>652</v>
      </c>
      <c r="K511" t="s">
        <v>652</v>
      </c>
      <c r="L511" t="s">
        <v>652</v>
      </c>
      <c r="M511" t="s">
        <v>652</v>
      </c>
      <c r="N511" t="s">
        <v>652</v>
      </c>
      <c r="O511" t="s">
        <v>652</v>
      </c>
      <c r="P511" t="s">
        <v>652</v>
      </c>
      <c r="Q511" t="s">
        <v>652</v>
      </c>
      <c r="R511" t="s">
        <v>652</v>
      </c>
      <c r="S511" t="s">
        <v>652</v>
      </c>
      <c r="T511" t="s">
        <v>652</v>
      </c>
      <c r="U511" t="s">
        <v>652</v>
      </c>
      <c r="V511" t="s">
        <v>652</v>
      </c>
      <c r="W511" t="s">
        <v>652</v>
      </c>
      <c r="X511" t="s">
        <v>652</v>
      </c>
      <c r="Y511" t="s">
        <v>652</v>
      </c>
      <c r="Z511" t="s">
        <v>652</v>
      </c>
      <c r="AA511" t="s">
        <v>652</v>
      </c>
      <c r="AB511"/>
      <c r="AC511"/>
      <c r="AD511"/>
      <c r="AE511"/>
      <c r="AF511"/>
      <c r="AG511"/>
      <c r="AH511"/>
      <c r="AI511"/>
      <c r="AJ511"/>
      <c r="AK511"/>
      <c r="AL511"/>
      <c r="AM511"/>
      <c r="AN511"/>
      <c r="AO511"/>
      <c r="AP511"/>
      <c r="AQ511" s="241" t="s">
        <v>1799</v>
      </c>
      <c r="AR511" s="241">
        <v>0</v>
      </c>
    </row>
    <row r="512" spans="1:44" x14ac:dyDescent="0.2">
      <c r="A512" s="241">
        <v>122618</v>
      </c>
      <c r="B512" t="s">
        <v>428</v>
      </c>
      <c r="C512" s="241" t="s">
        <v>188</v>
      </c>
      <c r="D512" s="241" t="s">
        <v>190</v>
      </c>
      <c r="E512" s="241" t="s">
        <v>188</v>
      </c>
      <c r="F512" s="241" t="s">
        <v>188</v>
      </c>
      <c r="G512" s="241" t="s">
        <v>188</v>
      </c>
      <c r="H512" s="241" t="s">
        <v>190</v>
      </c>
      <c r="I512" s="241" t="s">
        <v>188</v>
      </c>
      <c r="J512" s="241" t="s">
        <v>190</v>
      </c>
      <c r="K512" s="241" t="s">
        <v>188</v>
      </c>
      <c r="L512" s="241" t="s">
        <v>188</v>
      </c>
      <c r="M512" s="241" t="s">
        <v>190</v>
      </c>
      <c r="N512" s="241" t="s">
        <v>188</v>
      </c>
      <c r="O512" s="241" t="s">
        <v>190</v>
      </c>
      <c r="P512" s="241" t="s">
        <v>188</v>
      </c>
      <c r="Q512" s="241" t="s">
        <v>190</v>
      </c>
      <c r="R512" s="241" t="s">
        <v>188</v>
      </c>
      <c r="S512" s="241" t="s">
        <v>190</v>
      </c>
      <c r="T512" s="241" t="s">
        <v>190</v>
      </c>
      <c r="U512" s="241" t="s">
        <v>188</v>
      </c>
      <c r="V512" s="241" t="s">
        <v>190</v>
      </c>
      <c r="W512" s="241" t="s">
        <v>189</v>
      </c>
      <c r="X512" s="241" t="s">
        <v>190</v>
      </c>
      <c r="Y512" s="241" t="s">
        <v>190</v>
      </c>
      <c r="Z512" s="241" t="s">
        <v>189</v>
      </c>
      <c r="AA512" s="241" t="s">
        <v>190</v>
      </c>
      <c r="AB512" s="241" t="s">
        <v>190</v>
      </c>
      <c r="AC512" s="241" t="s">
        <v>189</v>
      </c>
      <c r="AD512" s="241" t="s">
        <v>189</v>
      </c>
      <c r="AE512" s="241" t="s">
        <v>189</v>
      </c>
      <c r="AF512" s="241" t="s">
        <v>189</v>
      </c>
      <c r="AQ512" s="241">
        <v>0</v>
      </c>
      <c r="AR512" s="241">
        <v>0</v>
      </c>
    </row>
    <row r="513" spans="1:44" ht="21.75" x14ac:dyDescent="0.5">
      <c r="A513" s="268">
        <v>122621</v>
      </c>
      <c r="B513" t="s">
        <v>428</v>
      </c>
      <c r="C513" s="241" t="s">
        <v>190</v>
      </c>
      <c r="D513" s="241" t="s">
        <v>190</v>
      </c>
      <c r="E513" s="241" t="s">
        <v>190</v>
      </c>
      <c r="F513" s="241" t="s">
        <v>190</v>
      </c>
      <c r="G513" s="241" t="s">
        <v>188</v>
      </c>
      <c r="H513" s="241" t="s">
        <v>190</v>
      </c>
      <c r="I513" s="241" t="s">
        <v>190</v>
      </c>
      <c r="J513" s="241" t="s">
        <v>190</v>
      </c>
      <c r="K513" s="241" t="s">
        <v>190</v>
      </c>
      <c r="L513" s="241" t="s">
        <v>190</v>
      </c>
      <c r="M513" s="241" t="s">
        <v>188</v>
      </c>
      <c r="N513" s="241" t="s">
        <v>189</v>
      </c>
      <c r="O513" s="241" t="s">
        <v>190</v>
      </c>
      <c r="P513" s="241" t="s">
        <v>188</v>
      </c>
      <c r="Q513" s="241" t="s">
        <v>190</v>
      </c>
      <c r="R513" s="241" t="s">
        <v>190</v>
      </c>
      <c r="S513" s="241" t="s">
        <v>189</v>
      </c>
      <c r="T513" s="241" t="s">
        <v>190</v>
      </c>
      <c r="U513" s="241" t="s">
        <v>189</v>
      </c>
      <c r="V513" s="241" t="s">
        <v>190</v>
      </c>
      <c r="W513" s="247" t="s">
        <v>189</v>
      </c>
      <c r="X513" s="247" t="s">
        <v>189</v>
      </c>
      <c r="Y513" s="247" t="s">
        <v>189</v>
      </c>
      <c r="Z513" s="247" t="s">
        <v>189</v>
      </c>
      <c r="AA513" s="247" t="s">
        <v>189</v>
      </c>
      <c r="AB513" s="247" t="s">
        <v>189</v>
      </c>
      <c r="AC513" s="247" t="s">
        <v>189</v>
      </c>
      <c r="AD513" s="247" t="s">
        <v>189</v>
      </c>
      <c r="AE513" s="247" t="s">
        <v>189</v>
      </c>
      <c r="AF513" s="247" t="s">
        <v>189</v>
      </c>
      <c r="AQ513" s="241">
        <v>0</v>
      </c>
      <c r="AR513" s="241">
        <v>0</v>
      </c>
    </row>
    <row r="514" spans="1:44" x14ac:dyDescent="0.2">
      <c r="A514" s="241">
        <v>122622</v>
      </c>
      <c r="B514" t="s">
        <v>428</v>
      </c>
      <c r="C514" s="241" t="s">
        <v>188</v>
      </c>
      <c r="D514" s="241" t="s">
        <v>188</v>
      </c>
      <c r="E514" s="241" t="s">
        <v>190</v>
      </c>
      <c r="F514" s="241" t="s">
        <v>188</v>
      </c>
      <c r="G514" s="241" t="s">
        <v>188</v>
      </c>
      <c r="H514" s="241" t="s">
        <v>190</v>
      </c>
      <c r="I514" s="241" t="s">
        <v>188</v>
      </c>
      <c r="J514" s="241" t="s">
        <v>190</v>
      </c>
      <c r="K514" s="241" t="s">
        <v>188</v>
      </c>
      <c r="L514" s="241" t="s">
        <v>190</v>
      </c>
      <c r="M514" s="241" t="s">
        <v>190</v>
      </c>
      <c r="N514" s="241" t="s">
        <v>188</v>
      </c>
      <c r="O514" s="241" t="s">
        <v>188</v>
      </c>
      <c r="P514" s="241" t="s">
        <v>188</v>
      </c>
      <c r="Q514" s="241" t="s">
        <v>188</v>
      </c>
      <c r="R514" s="241" t="s">
        <v>190</v>
      </c>
      <c r="S514" s="241" t="s">
        <v>190</v>
      </c>
      <c r="T514" s="241" t="s">
        <v>188</v>
      </c>
      <c r="U514" s="241" t="s">
        <v>188</v>
      </c>
      <c r="V514" s="241" t="s">
        <v>188</v>
      </c>
      <c r="W514" s="241" t="s">
        <v>190</v>
      </c>
      <c r="X514" s="241" t="s">
        <v>188</v>
      </c>
      <c r="Y514" s="241" t="s">
        <v>188</v>
      </c>
      <c r="Z514" s="241" t="s">
        <v>188</v>
      </c>
      <c r="AA514" s="241" t="s">
        <v>190</v>
      </c>
      <c r="AB514" s="241" t="s">
        <v>190</v>
      </c>
      <c r="AC514" s="241" t="s">
        <v>190</v>
      </c>
      <c r="AD514" s="241" t="s">
        <v>190</v>
      </c>
      <c r="AE514" s="241" t="s">
        <v>190</v>
      </c>
      <c r="AF514" s="241" t="s">
        <v>190</v>
      </c>
      <c r="AQ514" s="241">
        <v>0</v>
      </c>
      <c r="AR514" s="241">
        <v>0</v>
      </c>
    </row>
    <row r="515" spans="1:44" ht="15" x14ac:dyDescent="0.25">
      <c r="A515" s="267">
        <v>122668</v>
      </c>
      <c r="B515" t="s">
        <v>428</v>
      </c>
      <c r="C515" s="247" t="s">
        <v>189</v>
      </c>
      <c r="D515" s="247" t="s">
        <v>189</v>
      </c>
      <c r="E515" s="247" t="s">
        <v>189</v>
      </c>
      <c r="F515" s="247" t="s">
        <v>189</v>
      </c>
      <c r="G515" s="247" t="s">
        <v>189</v>
      </c>
      <c r="H515" s="247" t="s">
        <v>189</v>
      </c>
      <c r="I515" s="247" t="s">
        <v>189</v>
      </c>
      <c r="J515" s="247" t="s">
        <v>189</v>
      </c>
      <c r="K515" s="247" t="s">
        <v>189</v>
      </c>
      <c r="L515" s="247" t="s">
        <v>189</v>
      </c>
      <c r="M515" s="247" t="s">
        <v>189</v>
      </c>
      <c r="N515" s="247" t="s">
        <v>189</v>
      </c>
      <c r="O515" s="247" t="s">
        <v>189</v>
      </c>
      <c r="P515" s="247" t="s">
        <v>189</v>
      </c>
      <c r="Q515" s="247" t="s">
        <v>189</v>
      </c>
      <c r="R515" s="247" t="s">
        <v>189</v>
      </c>
      <c r="S515" s="247" t="s">
        <v>189</v>
      </c>
      <c r="T515" s="247" t="s">
        <v>189</v>
      </c>
      <c r="U515" s="247" t="s">
        <v>189</v>
      </c>
      <c r="V515" s="247" t="s">
        <v>189</v>
      </c>
      <c r="W515" s="247" t="s">
        <v>189</v>
      </c>
      <c r="X515" s="247" t="s">
        <v>189</v>
      </c>
      <c r="Y515" s="247" t="s">
        <v>189</v>
      </c>
      <c r="Z515" s="247" t="s">
        <v>189</v>
      </c>
      <c r="AA515" s="247" t="s">
        <v>189</v>
      </c>
      <c r="AB515" s="247" t="s">
        <v>189</v>
      </c>
      <c r="AC515" s="247" t="s">
        <v>189</v>
      </c>
      <c r="AD515" s="247" t="s">
        <v>189</v>
      </c>
      <c r="AE515" s="247" t="s">
        <v>189</v>
      </c>
      <c r="AF515" s="247" t="s">
        <v>189</v>
      </c>
      <c r="AG515" s="247"/>
      <c r="AH515" s="247"/>
      <c r="AI515" s="247"/>
      <c r="AJ515" s="247"/>
      <c r="AK515" s="247"/>
      <c r="AL515" s="247"/>
      <c r="AM515" s="247"/>
      <c r="AN515" s="247"/>
      <c r="AO515" s="247"/>
      <c r="AP515" s="247"/>
      <c r="AQ515" s="241">
        <v>0</v>
      </c>
      <c r="AR515" s="241">
        <v>0</v>
      </c>
    </row>
    <row r="516" spans="1:44" x14ac:dyDescent="0.2">
      <c r="A516">
        <v>122681</v>
      </c>
      <c r="B516" t="s">
        <v>428</v>
      </c>
      <c r="C516" t="s">
        <v>190</v>
      </c>
      <c r="D516" t="s">
        <v>188</v>
      </c>
      <c r="E516" t="s">
        <v>188</v>
      </c>
      <c r="F516" t="s">
        <v>188</v>
      </c>
      <c r="G516" t="s">
        <v>188</v>
      </c>
      <c r="H516" t="s">
        <v>188</v>
      </c>
      <c r="I516" t="s">
        <v>188</v>
      </c>
      <c r="J516" t="s">
        <v>188</v>
      </c>
      <c r="K516" t="s">
        <v>188</v>
      </c>
      <c r="L516" t="s">
        <v>190</v>
      </c>
      <c r="M516" t="s">
        <v>189</v>
      </c>
      <c r="N516" t="s">
        <v>190</v>
      </c>
      <c r="O516" t="s">
        <v>189</v>
      </c>
      <c r="P516" t="s">
        <v>188</v>
      </c>
      <c r="Q516" t="s">
        <v>190</v>
      </c>
      <c r="R516" t="s">
        <v>190</v>
      </c>
      <c r="S516" t="s">
        <v>188</v>
      </c>
      <c r="T516" t="s">
        <v>188</v>
      </c>
      <c r="U516" t="s">
        <v>188</v>
      </c>
      <c r="V516" t="s">
        <v>188</v>
      </c>
      <c r="W516" t="s">
        <v>188</v>
      </c>
      <c r="X516" t="s">
        <v>190</v>
      </c>
      <c r="Y516" t="s">
        <v>188</v>
      </c>
      <c r="Z516" t="s">
        <v>188</v>
      </c>
      <c r="AA516" t="s">
        <v>190</v>
      </c>
      <c r="AB516" t="s">
        <v>188</v>
      </c>
      <c r="AC516" t="s">
        <v>190</v>
      </c>
      <c r="AD516" t="s">
        <v>188</v>
      </c>
      <c r="AE516" t="s">
        <v>188</v>
      </c>
      <c r="AF516" t="s">
        <v>188</v>
      </c>
      <c r="AG516"/>
      <c r="AH516"/>
      <c r="AI516"/>
      <c r="AJ516"/>
      <c r="AK516"/>
      <c r="AL516"/>
      <c r="AM516"/>
      <c r="AN516"/>
      <c r="AO516"/>
      <c r="AP516"/>
      <c r="AQ516" s="241">
        <v>0</v>
      </c>
      <c r="AR516" s="241">
        <v>0</v>
      </c>
    </row>
    <row r="517" spans="1:44" x14ac:dyDescent="0.2">
      <c r="A517">
        <v>122702</v>
      </c>
      <c r="B517" t="s">
        <v>431</v>
      </c>
      <c r="C517" t="s">
        <v>188</v>
      </c>
      <c r="D517" t="s">
        <v>188</v>
      </c>
      <c r="E517" t="s">
        <v>188</v>
      </c>
      <c r="F517" t="s">
        <v>190</v>
      </c>
      <c r="G517" t="s">
        <v>188</v>
      </c>
      <c r="H517" t="s">
        <v>190</v>
      </c>
      <c r="I517" t="s">
        <v>189</v>
      </c>
      <c r="J517" t="s">
        <v>188</v>
      </c>
      <c r="K517" t="s">
        <v>189</v>
      </c>
      <c r="L517" t="s">
        <v>190</v>
      </c>
      <c r="M517" t="s">
        <v>188</v>
      </c>
      <c r="N517" t="s">
        <v>188</v>
      </c>
      <c r="O517" t="s">
        <v>188</v>
      </c>
      <c r="P517" t="s">
        <v>188</v>
      </c>
      <c r="Q517" t="s">
        <v>190</v>
      </c>
      <c r="R517" t="s">
        <v>189</v>
      </c>
      <c r="S517" t="s">
        <v>190</v>
      </c>
      <c r="T517" t="s">
        <v>188</v>
      </c>
      <c r="U517" t="s">
        <v>188</v>
      </c>
      <c r="V517" t="s">
        <v>190</v>
      </c>
      <c r="W517" t="s">
        <v>189</v>
      </c>
      <c r="X517" t="s">
        <v>189</v>
      </c>
      <c r="Y517" t="s">
        <v>189</v>
      </c>
      <c r="Z517" t="s">
        <v>189</v>
      </c>
      <c r="AA517" t="s">
        <v>189</v>
      </c>
      <c r="AB517"/>
      <c r="AC517"/>
      <c r="AD517"/>
      <c r="AE517"/>
      <c r="AF517"/>
      <c r="AG517"/>
      <c r="AH517"/>
      <c r="AI517"/>
      <c r="AJ517"/>
      <c r="AK517"/>
      <c r="AL517"/>
      <c r="AM517"/>
      <c r="AN517"/>
      <c r="AO517"/>
      <c r="AP517"/>
      <c r="AQ517" s="241">
        <v>0</v>
      </c>
      <c r="AR517" s="241">
        <v>0</v>
      </c>
    </row>
    <row r="518" spans="1:44" x14ac:dyDescent="0.2">
      <c r="A518">
        <v>122703</v>
      </c>
      <c r="B518" t="s">
        <v>428</v>
      </c>
      <c r="C518" t="s">
        <v>190</v>
      </c>
      <c r="D518" t="s">
        <v>190</v>
      </c>
      <c r="E518" t="s">
        <v>188</v>
      </c>
      <c r="F518" t="s">
        <v>190</v>
      </c>
      <c r="G518" t="s">
        <v>190</v>
      </c>
      <c r="H518" t="s">
        <v>188</v>
      </c>
      <c r="I518" t="s">
        <v>188</v>
      </c>
      <c r="J518" t="s">
        <v>188</v>
      </c>
      <c r="K518" t="s">
        <v>188</v>
      </c>
      <c r="L518" t="s">
        <v>190</v>
      </c>
      <c r="M518" t="s">
        <v>188</v>
      </c>
      <c r="N518" t="s">
        <v>190</v>
      </c>
      <c r="O518" t="s">
        <v>188</v>
      </c>
      <c r="P518" t="s">
        <v>188</v>
      </c>
      <c r="Q518" t="s">
        <v>190</v>
      </c>
      <c r="R518" t="s">
        <v>188</v>
      </c>
      <c r="S518" t="s">
        <v>188</v>
      </c>
      <c r="T518" t="s">
        <v>188</v>
      </c>
      <c r="U518" t="s">
        <v>188</v>
      </c>
      <c r="V518" t="s">
        <v>190</v>
      </c>
      <c r="W518" t="s">
        <v>188</v>
      </c>
      <c r="X518" t="s">
        <v>190</v>
      </c>
      <c r="Y518" t="s">
        <v>188</v>
      </c>
      <c r="Z518" t="s">
        <v>188</v>
      </c>
      <c r="AA518" t="s">
        <v>190</v>
      </c>
      <c r="AB518" t="s">
        <v>190</v>
      </c>
      <c r="AC518" t="s">
        <v>190</v>
      </c>
      <c r="AD518" t="s">
        <v>188</v>
      </c>
      <c r="AE518" t="s">
        <v>188</v>
      </c>
      <c r="AF518" t="s">
        <v>188</v>
      </c>
      <c r="AG518"/>
      <c r="AH518"/>
      <c r="AI518"/>
      <c r="AJ518"/>
      <c r="AK518"/>
      <c r="AL518"/>
      <c r="AM518"/>
      <c r="AN518"/>
      <c r="AO518"/>
      <c r="AP518"/>
      <c r="AQ518" s="241">
        <v>0</v>
      </c>
      <c r="AR518" s="241">
        <v>0</v>
      </c>
    </row>
    <row r="519" spans="1:44" ht="15" x14ac:dyDescent="0.25">
      <c r="A519" s="267">
        <v>122716</v>
      </c>
      <c r="B519" t="s">
        <v>428</v>
      </c>
      <c r="C519" s="247" t="s">
        <v>652</v>
      </c>
      <c r="D519" s="247" t="s">
        <v>652</v>
      </c>
      <c r="E519" s="247" t="s">
        <v>652</v>
      </c>
      <c r="F519" s="247" t="s">
        <v>652</v>
      </c>
      <c r="G519" s="247" t="s">
        <v>652</v>
      </c>
      <c r="H519" s="247" t="s">
        <v>652</v>
      </c>
      <c r="I519" s="247" t="s">
        <v>652</v>
      </c>
      <c r="J519" s="247" t="s">
        <v>652</v>
      </c>
      <c r="K519" s="247" t="s">
        <v>652</v>
      </c>
      <c r="L519" s="247" t="s">
        <v>652</v>
      </c>
      <c r="M519" s="247" t="s">
        <v>652</v>
      </c>
      <c r="N519" s="247" t="s">
        <v>652</v>
      </c>
      <c r="O519" s="247" t="s">
        <v>652</v>
      </c>
      <c r="P519" s="247" t="s">
        <v>652</v>
      </c>
      <c r="Q519" s="247" t="s">
        <v>652</v>
      </c>
      <c r="R519" s="247" t="s">
        <v>652</v>
      </c>
      <c r="S519" s="247" t="s">
        <v>652</v>
      </c>
      <c r="T519" s="247" t="s">
        <v>652</v>
      </c>
      <c r="U519" s="247" t="s">
        <v>652</v>
      </c>
      <c r="V519" s="247" t="s">
        <v>652</v>
      </c>
      <c r="W519" s="247" t="s">
        <v>652</v>
      </c>
      <c r="X519" s="247" t="s">
        <v>652</v>
      </c>
      <c r="Y519" s="247" t="s">
        <v>652</v>
      </c>
      <c r="Z519" s="247" t="s">
        <v>652</v>
      </c>
      <c r="AA519" s="247" t="s">
        <v>652</v>
      </c>
      <c r="AB519" s="247" t="s">
        <v>652</v>
      </c>
      <c r="AC519" s="247" t="s">
        <v>652</v>
      </c>
      <c r="AD519" s="247" t="s">
        <v>652</v>
      </c>
      <c r="AE519" s="247" t="s">
        <v>652</v>
      </c>
      <c r="AF519" s="247" t="s">
        <v>652</v>
      </c>
      <c r="AG519" s="247"/>
      <c r="AH519" s="247"/>
      <c r="AI519" s="247"/>
      <c r="AJ519" s="247"/>
      <c r="AK519" s="247"/>
      <c r="AL519" s="247"/>
      <c r="AM519" s="247"/>
      <c r="AN519" s="247"/>
      <c r="AO519" s="247"/>
      <c r="AP519" s="247"/>
      <c r="AQ519" s="241" t="s">
        <v>1799</v>
      </c>
      <c r="AR519" s="241">
        <v>0</v>
      </c>
    </row>
    <row r="520" spans="1:44" ht="15" x14ac:dyDescent="0.25">
      <c r="A520" s="267">
        <v>122725</v>
      </c>
      <c r="B520" t="s">
        <v>428</v>
      </c>
      <c r="C520" s="247" t="s">
        <v>652</v>
      </c>
      <c r="D520" s="247" t="s">
        <v>652</v>
      </c>
      <c r="E520" s="247" t="s">
        <v>652</v>
      </c>
      <c r="F520" s="247" t="s">
        <v>652</v>
      </c>
      <c r="G520" s="247" t="s">
        <v>652</v>
      </c>
      <c r="H520" s="247" t="s">
        <v>652</v>
      </c>
      <c r="I520" s="247" t="s">
        <v>652</v>
      </c>
      <c r="J520" s="247" t="s">
        <v>652</v>
      </c>
      <c r="K520" s="247" t="s">
        <v>652</v>
      </c>
      <c r="L520" s="247" t="s">
        <v>652</v>
      </c>
      <c r="M520" s="247" t="s">
        <v>652</v>
      </c>
      <c r="N520" s="247" t="s">
        <v>652</v>
      </c>
      <c r="O520" s="247" t="s">
        <v>652</v>
      </c>
      <c r="P520" s="247" t="s">
        <v>652</v>
      </c>
      <c r="Q520" s="247" t="s">
        <v>652</v>
      </c>
      <c r="R520" s="247" t="s">
        <v>652</v>
      </c>
      <c r="S520" s="247" t="s">
        <v>652</v>
      </c>
      <c r="T520" s="247" t="s">
        <v>652</v>
      </c>
      <c r="U520" s="247" t="s">
        <v>652</v>
      </c>
      <c r="V520" s="247" t="s">
        <v>652</v>
      </c>
      <c r="W520" s="247" t="s">
        <v>652</v>
      </c>
      <c r="X520" s="247" t="s">
        <v>652</v>
      </c>
      <c r="Y520" s="247" t="s">
        <v>652</v>
      </c>
      <c r="Z520" s="247" t="s">
        <v>652</v>
      </c>
      <c r="AA520" s="247" t="s">
        <v>652</v>
      </c>
      <c r="AB520" s="247" t="s">
        <v>652</v>
      </c>
      <c r="AC520" s="247" t="s">
        <v>652</v>
      </c>
      <c r="AD520" s="247" t="s">
        <v>652</v>
      </c>
      <c r="AE520" s="247" t="s">
        <v>652</v>
      </c>
      <c r="AF520" s="247" t="s">
        <v>652</v>
      </c>
      <c r="AG520" s="247"/>
      <c r="AH520" s="247"/>
      <c r="AI520" s="247"/>
      <c r="AJ520" s="247"/>
      <c r="AK520" s="247"/>
      <c r="AL520" s="247"/>
      <c r="AM520" s="247"/>
      <c r="AN520" s="247"/>
      <c r="AO520" s="247"/>
      <c r="AP520" s="247"/>
      <c r="AQ520" s="241" t="s">
        <v>1799</v>
      </c>
      <c r="AR520" s="241">
        <v>0</v>
      </c>
    </row>
    <row r="521" spans="1:44" ht="15" x14ac:dyDescent="0.25">
      <c r="A521" s="267">
        <v>122747</v>
      </c>
      <c r="B521" t="s">
        <v>428</v>
      </c>
      <c r="C521" s="247" t="s">
        <v>652</v>
      </c>
      <c r="D521" s="247" t="s">
        <v>652</v>
      </c>
      <c r="E521" s="247" t="s">
        <v>652</v>
      </c>
      <c r="F521" s="247" t="s">
        <v>652</v>
      </c>
      <c r="G521" s="247" t="s">
        <v>652</v>
      </c>
      <c r="H521" s="247" t="s">
        <v>652</v>
      </c>
      <c r="I521" s="247" t="s">
        <v>652</v>
      </c>
      <c r="J521" s="247" t="s">
        <v>652</v>
      </c>
      <c r="K521" s="247" t="s">
        <v>652</v>
      </c>
      <c r="L521" s="247" t="s">
        <v>652</v>
      </c>
      <c r="M521" s="247" t="s">
        <v>652</v>
      </c>
      <c r="N521" s="247" t="s">
        <v>652</v>
      </c>
      <c r="O521" s="247" t="s">
        <v>652</v>
      </c>
      <c r="P521" s="247" t="s">
        <v>652</v>
      </c>
      <c r="Q521" s="247" t="s">
        <v>652</v>
      </c>
      <c r="R521" s="247" t="s">
        <v>652</v>
      </c>
      <c r="S521" s="247" t="s">
        <v>652</v>
      </c>
      <c r="T521" s="247" t="s">
        <v>652</v>
      </c>
      <c r="U521" s="247" t="s">
        <v>652</v>
      </c>
      <c r="V521" s="247" t="s">
        <v>652</v>
      </c>
      <c r="W521" s="247" t="s">
        <v>652</v>
      </c>
      <c r="X521" s="247" t="s">
        <v>652</v>
      </c>
      <c r="Y521" s="247" t="s">
        <v>652</v>
      </c>
      <c r="Z521" s="247" t="s">
        <v>652</v>
      </c>
      <c r="AA521" s="247" t="s">
        <v>652</v>
      </c>
      <c r="AB521" s="247" t="s">
        <v>652</v>
      </c>
      <c r="AC521" s="247" t="s">
        <v>652</v>
      </c>
      <c r="AD521" s="247" t="s">
        <v>652</v>
      </c>
      <c r="AE521" s="247" t="s">
        <v>652</v>
      </c>
      <c r="AF521" s="247" t="s">
        <v>652</v>
      </c>
      <c r="AG521" s="247"/>
      <c r="AH521" s="247"/>
      <c r="AI521" s="247"/>
      <c r="AJ521" s="247"/>
      <c r="AK521" s="247"/>
      <c r="AL521" s="247"/>
      <c r="AM521" s="247"/>
      <c r="AN521" s="247"/>
      <c r="AO521" s="247"/>
      <c r="AP521" s="247"/>
      <c r="AQ521" s="241" t="s">
        <v>1799</v>
      </c>
      <c r="AR521" s="241">
        <v>0</v>
      </c>
    </row>
    <row r="522" spans="1:44" x14ac:dyDescent="0.2">
      <c r="A522">
        <v>122748</v>
      </c>
      <c r="B522" t="s">
        <v>428</v>
      </c>
      <c r="C522" t="s">
        <v>652</v>
      </c>
      <c r="D522" t="s">
        <v>652</v>
      </c>
      <c r="E522" t="s">
        <v>652</v>
      </c>
      <c r="F522" t="s">
        <v>652</v>
      </c>
      <c r="G522" t="s">
        <v>652</v>
      </c>
      <c r="H522" t="s">
        <v>652</v>
      </c>
      <c r="I522" t="s">
        <v>652</v>
      </c>
      <c r="J522" t="s">
        <v>652</v>
      </c>
      <c r="K522" t="s">
        <v>652</v>
      </c>
      <c r="L522" t="s">
        <v>652</v>
      </c>
      <c r="M522" t="s">
        <v>652</v>
      </c>
      <c r="N522" t="s">
        <v>652</v>
      </c>
      <c r="O522" t="s">
        <v>652</v>
      </c>
      <c r="P522" t="s">
        <v>652</v>
      </c>
      <c r="Q522" t="s">
        <v>652</v>
      </c>
      <c r="R522" t="s">
        <v>652</v>
      </c>
      <c r="S522" t="s">
        <v>652</v>
      </c>
      <c r="T522" t="s">
        <v>652</v>
      </c>
      <c r="U522" t="s">
        <v>652</v>
      </c>
      <c r="V522" t="s">
        <v>652</v>
      </c>
      <c r="W522" t="s">
        <v>652</v>
      </c>
      <c r="X522" t="s">
        <v>652</v>
      </c>
      <c r="Y522" t="s">
        <v>652</v>
      </c>
      <c r="Z522" t="s">
        <v>652</v>
      </c>
      <c r="AA522" t="s">
        <v>652</v>
      </c>
      <c r="AB522" t="s">
        <v>652</v>
      </c>
      <c r="AC522" t="s">
        <v>652</v>
      </c>
      <c r="AD522" t="s">
        <v>652</v>
      </c>
      <c r="AE522" t="s">
        <v>652</v>
      </c>
      <c r="AF522" t="s">
        <v>652</v>
      </c>
      <c r="AG522"/>
      <c r="AH522"/>
      <c r="AI522"/>
      <c r="AJ522"/>
      <c r="AK522"/>
      <c r="AL522"/>
      <c r="AM522"/>
      <c r="AN522"/>
      <c r="AO522"/>
      <c r="AP522"/>
      <c r="AQ522" s="241" t="s">
        <v>1717</v>
      </c>
      <c r="AR522" s="241">
        <v>0</v>
      </c>
    </row>
    <row r="523" spans="1:44" ht="15" x14ac:dyDescent="0.25">
      <c r="A523" s="267">
        <v>122760</v>
      </c>
      <c r="B523" t="s">
        <v>428</v>
      </c>
      <c r="C523" s="247" t="s">
        <v>652</v>
      </c>
      <c r="D523" s="247" t="s">
        <v>652</v>
      </c>
      <c r="E523" s="247" t="s">
        <v>652</v>
      </c>
      <c r="F523" s="247" t="s">
        <v>652</v>
      </c>
      <c r="G523" s="247" t="s">
        <v>652</v>
      </c>
      <c r="H523" s="247" t="s">
        <v>652</v>
      </c>
      <c r="I523" s="247" t="s">
        <v>652</v>
      </c>
      <c r="J523" s="247" t="s">
        <v>652</v>
      </c>
      <c r="K523" s="247" t="s">
        <v>652</v>
      </c>
      <c r="L523" s="247" t="s">
        <v>652</v>
      </c>
      <c r="M523" s="247" t="s">
        <v>652</v>
      </c>
      <c r="N523" s="247" t="s">
        <v>652</v>
      </c>
      <c r="O523" s="247" t="s">
        <v>652</v>
      </c>
      <c r="P523" s="247" t="s">
        <v>652</v>
      </c>
      <c r="Q523" s="247" t="s">
        <v>652</v>
      </c>
      <c r="R523" s="247" t="s">
        <v>652</v>
      </c>
      <c r="S523" s="247" t="s">
        <v>652</v>
      </c>
      <c r="T523" s="247" t="s">
        <v>652</v>
      </c>
      <c r="U523" s="247" t="s">
        <v>652</v>
      </c>
      <c r="V523" s="247" t="s">
        <v>652</v>
      </c>
      <c r="W523" s="247" t="s">
        <v>652</v>
      </c>
      <c r="X523" s="247" t="s">
        <v>652</v>
      </c>
      <c r="Y523" s="247" t="s">
        <v>652</v>
      </c>
      <c r="Z523" s="247" t="s">
        <v>652</v>
      </c>
      <c r="AA523" s="247" t="s">
        <v>652</v>
      </c>
      <c r="AB523" s="247" t="s">
        <v>652</v>
      </c>
      <c r="AC523" s="247" t="s">
        <v>652</v>
      </c>
      <c r="AD523" s="247" t="s">
        <v>652</v>
      </c>
      <c r="AE523" s="247" t="s">
        <v>652</v>
      </c>
      <c r="AF523" s="247" t="s">
        <v>652</v>
      </c>
      <c r="AG523" s="247"/>
      <c r="AH523" s="247"/>
      <c r="AI523" s="247"/>
      <c r="AJ523" s="247"/>
      <c r="AK523" s="247"/>
      <c r="AL523" s="247"/>
      <c r="AM523" s="247"/>
      <c r="AN523" s="247"/>
      <c r="AO523" s="247"/>
      <c r="AP523" s="247"/>
      <c r="AQ523" s="241" t="s">
        <v>1799</v>
      </c>
      <c r="AR523" s="241">
        <v>0</v>
      </c>
    </row>
    <row r="524" spans="1:44" x14ac:dyDescent="0.2">
      <c r="A524">
        <v>122763</v>
      </c>
      <c r="B524" t="s">
        <v>428</v>
      </c>
      <c r="C524" t="s">
        <v>190</v>
      </c>
      <c r="D524" t="s">
        <v>190</v>
      </c>
      <c r="E524" t="s">
        <v>188</v>
      </c>
      <c r="F524" t="s">
        <v>188</v>
      </c>
      <c r="G524" t="s">
        <v>188</v>
      </c>
      <c r="H524" t="s">
        <v>190</v>
      </c>
      <c r="I524" t="s">
        <v>188</v>
      </c>
      <c r="J524" t="s">
        <v>188</v>
      </c>
      <c r="K524" t="s">
        <v>190</v>
      </c>
      <c r="L524" t="s">
        <v>190</v>
      </c>
      <c r="M524" t="s">
        <v>190</v>
      </c>
      <c r="N524" t="s">
        <v>188</v>
      </c>
      <c r="O524" t="s">
        <v>190</v>
      </c>
      <c r="P524" t="s">
        <v>188</v>
      </c>
      <c r="Q524" t="s">
        <v>188</v>
      </c>
      <c r="R524" t="s">
        <v>190</v>
      </c>
      <c r="S524" t="s">
        <v>188</v>
      </c>
      <c r="T524" t="s">
        <v>188</v>
      </c>
      <c r="U524" t="s">
        <v>188</v>
      </c>
      <c r="V524" t="s">
        <v>188</v>
      </c>
      <c r="W524" t="s">
        <v>190</v>
      </c>
      <c r="X524" t="s">
        <v>189</v>
      </c>
      <c r="Y524" t="s">
        <v>190</v>
      </c>
      <c r="Z524" t="s">
        <v>190</v>
      </c>
      <c r="AA524" t="s">
        <v>189</v>
      </c>
      <c r="AB524" t="s">
        <v>190</v>
      </c>
      <c r="AC524" t="s">
        <v>189</v>
      </c>
      <c r="AD524" t="s">
        <v>189</v>
      </c>
      <c r="AE524" t="s">
        <v>189</v>
      </c>
      <c r="AF524" t="s">
        <v>189</v>
      </c>
      <c r="AG524"/>
      <c r="AH524"/>
      <c r="AI524"/>
      <c r="AJ524"/>
      <c r="AK524"/>
      <c r="AL524"/>
      <c r="AM524"/>
      <c r="AN524"/>
      <c r="AO524"/>
      <c r="AP524"/>
      <c r="AQ524" s="241">
        <v>0</v>
      </c>
      <c r="AR524" s="241">
        <v>0</v>
      </c>
    </row>
    <row r="525" spans="1:44" x14ac:dyDescent="0.2">
      <c r="A525">
        <v>122777</v>
      </c>
      <c r="B525" t="s">
        <v>428</v>
      </c>
      <c r="C525" t="s">
        <v>190</v>
      </c>
      <c r="D525" t="s">
        <v>188</v>
      </c>
      <c r="E525" t="s">
        <v>190</v>
      </c>
      <c r="F525" t="s">
        <v>188</v>
      </c>
      <c r="G525" t="s">
        <v>188</v>
      </c>
      <c r="H525" t="s">
        <v>189</v>
      </c>
      <c r="I525" t="s">
        <v>188</v>
      </c>
      <c r="J525" t="s">
        <v>188</v>
      </c>
      <c r="K525" t="s">
        <v>188</v>
      </c>
      <c r="L525" t="s">
        <v>190</v>
      </c>
      <c r="M525" t="s">
        <v>190</v>
      </c>
      <c r="N525" t="s">
        <v>188</v>
      </c>
      <c r="O525" t="s">
        <v>188</v>
      </c>
      <c r="P525" t="s">
        <v>190</v>
      </c>
      <c r="Q525" t="s">
        <v>190</v>
      </c>
      <c r="R525" t="s">
        <v>190</v>
      </c>
      <c r="S525" t="s">
        <v>190</v>
      </c>
      <c r="T525" t="s">
        <v>188</v>
      </c>
      <c r="U525" t="s">
        <v>188</v>
      </c>
      <c r="V525" t="s">
        <v>190</v>
      </c>
      <c r="W525" t="s">
        <v>190</v>
      </c>
      <c r="X525" t="s">
        <v>188</v>
      </c>
      <c r="Y525" t="s">
        <v>188</v>
      </c>
      <c r="Z525" t="s">
        <v>190</v>
      </c>
      <c r="AA525" t="s">
        <v>188</v>
      </c>
      <c r="AB525" t="s">
        <v>188</v>
      </c>
      <c r="AC525" t="s">
        <v>190</v>
      </c>
      <c r="AD525" t="s">
        <v>190</v>
      </c>
      <c r="AE525" t="s">
        <v>188</v>
      </c>
      <c r="AF525" t="s">
        <v>190</v>
      </c>
      <c r="AG525"/>
      <c r="AH525"/>
      <c r="AI525"/>
      <c r="AJ525"/>
      <c r="AK525"/>
      <c r="AL525"/>
      <c r="AM525"/>
      <c r="AN525"/>
      <c r="AO525"/>
      <c r="AP525"/>
      <c r="AQ525" s="241">
        <v>0</v>
      </c>
      <c r="AR525" s="241">
        <v>0</v>
      </c>
    </row>
    <row r="526" spans="1:44" x14ac:dyDescent="0.2">
      <c r="A526">
        <v>122781</v>
      </c>
      <c r="B526" t="s">
        <v>428</v>
      </c>
      <c r="C526" t="s">
        <v>190</v>
      </c>
      <c r="D526" t="s">
        <v>190</v>
      </c>
      <c r="E526" t="s">
        <v>188</v>
      </c>
      <c r="F526" t="s">
        <v>188</v>
      </c>
      <c r="G526" t="s">
        <v>188</v>
      </c>
      <c r="H526" t="s">
        <v>190</v>
      </c>
      <c r="I526" t="s">
        <v>189</v>
      </c>
      <c r="J526" t="s">
        <v>190</v>
      </c>
      <c r="K526" t="s">
        <v>190</v>
      </c>
      <c r="L526" t="s">
        <v>190</v>
      </c>
      <c r="M526" t="s">
        <v>190</v>
      </c>
      <c r="N526" t="s">
        <v>188</v>
      </c>
      <c r="O526" t="s">
        <v>190</v>
      </c>
      <c r="P526" t="s">
        <v>190</v>
      </c>
      <c r="Q526" t="s">
        <v>190</v>
      </c>
      <c r="R526" t="s">
        <v>190</v>
      </c>
      <c r="S526" t="s">
        <v>190</v>
      </c>
      <c r="T526" t="s">
        <v>190</v>
      </c>
      <c r="U526" t="s">
        <v>190</v>
      </c>
      <c r="V526" t="s">
        <v>190</v>
      </c>
      <c r="W526" t="s">
        <v>188</v>
      </c>
      <c r="X526" t="s">
        <v>190</v>
      </c>
      <c r="Y526" t="s">
        <v>190</v>
      </c>
      <c r="Z526" t="s">
        <v>190</v>
      </c>
      <c r="AA526" t="s">
        <v>190</v>
      </c>
      <c r="AB526" t="s">
        <v>189</v>
      </c>
      <c r="AC526" t="s">
        <v>189</v>
      </c>
      <c r="AD526" t="s">
        <v>189</v>
      </c>
      <c r="AE526" t="s">
        <v>189</v>
      </c>
      <c r="AF526" t="s">
        <v>189</v>
      </c>
      <c r="AG526"/>
      <c r="AH526"/>
      <c r="AI526"/>
      <c r="AJ526"/>
      <c r="AK526"/>
      <c r="AL526"/>
      <c r="AM526"/>
      <c r="AN526"/>
      <c r="AO526"/>
      <c r="AP526"/>
      <c r="AQ526" s="241">
        <v>0</v>
      </c>
      <c r="AR526" s="241">
        <v>0</v>
      </c>
    </row>
    <row r="527" spans="1:44" ht="15" x14ac:dyDescent="0.25">
      <c r="A527" s="267">
        <v>122782</v>
      </c>
      <c r="B527" t="s">
        <v>428</v>
      </c>
      <c r="C527" s="247" t="s">
        <v>189</v>
      </c>
      <c r="D527" s="247" t="s">
        <v>189</v>
      </c>
      <c r="E527" s="247" t="s">
        <v>189</v>
      </c>
      <c r="F527" s="247" t="s">
        <v>189</v>
      </c>
      <c r="G527" s="247" t="s">
        <v>189</v>
      </c>
      <c r="H527" s="247" t="s">
        <v>189</v>
      </c>
      <c r="I527" s="247" t="s">
        <v>189</v>
      </c>
      <c r="J527" s="247" t="s">
        <v>189</v>
      </c>
      <c r="K527" s="247" t="s">
        <v>189</v>
      </c>
      <c r="L527" s="247" t="s">
        <v>189</v>
      </c>
      <c r="M527" s="247" t="s">
        <v>189</v>
      </c>
      <c r="N527" s="247" t="s">
        <v>189</v>
      </c>
      <c r="O527" s="247" t="s">
        <v>189</v>
      </c>
      <c r="P527" s="247" t="s">
        <v>189</v>
      </c>
      <c r="Q527" s="247" t="s">
        <v>189</v>
      </c>
      <c r="R527" s="247" t="s">
        <v>189</v>
      </c>
      <c r="S527" s="247" t="s">
        <v>189</v>
      </c>
      <c r="T527" s="247" t="s">
        <v>189</v>
      </c>
      <c r="U527" s="247" t="s">
        <v>189</v>
      </c>
      <c r="V527" s="247" t="s">
        <v>189</v>
      </c>
      <c r="W527" s="247" t="s">
        <v>189</v>
      </c>
      <c r="X527" s="247" t="s">
        <v>189</v>
      </c>
      <c r="Y527" s="247" t="s">
        <v>189</v>
      </c>
      <c r="Z527" s="247" t="s">
        <v>189</v>
      </c>
      <c r="AA527" s="247" t="s">
        <v>189</v>
      </c>
      <c r="AB527" s="247" t="s">
        <v>189</v>
      </c>
      <c r="AC527" s="247" t="s">
        <v>189</v>
      </c>
      <c r="AD527" s="247" t="s">
        <v>189</v>
      </c>
      <c r="AE527" s="247" t="s">
        <v>189</v>
      </c>
      <c r="AF527" s="247" t="s">
        <v>189</v>
      </c>
      <c r="AG527" s="247"/>
      <c r="AH527" s="247"/>
      <c r="AI527" s="247"/>
      <c r="AJ527" s="247"/>
      <c r="AK527" s="247"/>
      <c r="AL527" s="247"/>
      <c r="AM527" s="247"/>
      <c r="AN527" s="247"/>
      <c r="AO527" s="247"/>
      <c r="AP527" s="247"/>
      <c r="AQ527" s="241">
        <v>0</v>
      </c>
      <c r="AR527" s="241">
        <v>0</v>
      </c>
    </row>
    <row r="528" spans="1:44" x14ac:dyDescent="0.2">
      <c r="A528">
        <v>122792</v>
      </c>
      <c r="B528" t="s">
        <v>428</v>
      </c>
      <c r="C528" t="s">
        <v>190</v>
      </c>
      <c r="D528" t="s">
        <v>188</v>
      </c>
      <c r="E528" t="s">
        <v>190</v>
      </c>
      <c r="F528" t="s">
        <v>189</v>
      </c>
      <c r="G528" t="s">
        <v>190</v>
      </c>
      <c r="H528" t="s">
        <v>190</v>
      </c>
      <c r="I528" t="s">
        <v>189</v>
      </c>
      <c r="J528" t="s">
        <v>190</v>
      </c>
      <c r="K528" t="s">
        <v>190</v>
      </c>
      <c r="L528" t="s">
        <v>188</v>
      </c>
      <c r="M528" t="s">
        <v>190</v>
      </c>
      <c r="N528" t="s">
        <v>190</v>
      </c>
      <c r="O528" t="s">
        <v>190</v>
      </c>
      <c r="P528" t="s">
        <v>190</v>
      </c>
      <c r="Q528" t="s">
        <v>188</v>
      </c>
      <c r="R528" t="s">
        <v>190</v>
      </c>
      <c r="S528" t="s">
        <v>190</v>
      </c>
      <c r="T528" t="s">
        <v>190</v>
      </c>
      <c r="U528" t="s">
        <v>188</v>
      </c>
      <c r="V528" t="s">
        <v>190</v>
      </c>
      <c r="W528" t="s">
        <v>190</v>
      </c>
      <c r="X528" t="s">
        <v>189</v>
      </c>
      <c r="Y528" t="s">
        <v>189</v>
      </c>
      <c r="Z528" t="s">
        <v>188</v>
      </c>
      <c r="AA528" t="s">
        <v>189</v>
      </c>
      <c r="AB528" t="s">
        <v>189</v>
      </c>
      <c r="AC528" t="s">
        <v>189</v>
      </c>
      <c r="AD528" t="s">
        <v>189</v>
      </c>
      <c r="AE528" t="s">
        <v>189</v>
      </c>
      <c r="AF528" t="s">
        <v>189</v>
      </c>
      <c r="AG528"/>
      <c r="AH528"/>
      <c r="AI528"/>
      <c r="AJ528"/>
      <c r="AK528"/>
      <c r="AL528"/>
      <c r="AM528"/>
      <c r="AN528"/>
      <c r="AO528"/>
      <c r="AP528"/>
      <c r="AQ528" s="241">
        <v>0</v>
      </c>
      <c r="AR528" s="241">
        <v>0</v>
      </c>
    </row>
    <row r="529" spans="1:44" ht="21.75" x14ac:dyDescent="0.5">
      <c r="A529" s="254">
        <v>122811</v>
      </c>
      <c r="B529" t="s">
        <v>428</v>
      </c>
      <c r="C529" s="241" t="s">
        <v>190</v>
      </c>
      <c r="D529" s="241" t="s">
        <v>190</v>
      </c>
      <c r="E529" s="241" t="s">
        <v>190</v>
      </c>
      <c r="F529" s="241" t="s">
        <v>190</v>
      </c>
      <c r="G529" s="241" t="s">
        <v>190</v>
      </c>
      <c r="H529" s="241" t="s">
        <v>190</v>
      </c>
      <c r="I529" s="241" t="s">
        <v>188</v>
      </c>
      <c r="J529" s="241" t="s">
        <v>190</v>
      </c>
      <c r="K529" s="241" t="s">
        <v>190</v>
      </c>
      <c r="L529" s="241" t="s">
        <v>190</v>
      </c>
      <c r="M529" s="241" t="s">
        <v>190</v>
      </c>
      <c r="N529" s="241" t="s">
        <v>190</v>
      </c>
      <c r="O529" s="241" t="s">
        <v>188</v>
      </c>
      <c r="P529" s="241" t="s">
        <v>190</v>
      </c>
      <c r="Q529" s="241" t="s">
        <v>190</v>
      </c>
      <c r="R529" s="241" t="s">
        <v>190</v>
      </c>
      <c r="S529" s="241" t="s">
        <v>190</v>
      </c>
      <c r="T529" s="241" t="s">
        <v>190</v>
      </c>
      <c r="U529" s="241" t="s">
        <v>190</v>
      </c>
      <c r="V529" s="241" t="s">
        <v>190</v>
      </c>
      <c r="W529" s="241" t="s">
        <v>188</v>
      </c>
      <c r="X529" s="241" t="s">
        <v>190</v>
      </c>
      <c r="Y529" s="241" t="s">
        <v>188</v>
      </c>
      <c r="Z529" s="241" t="s">
        <v>190</v>
      </c>
      <c r="AA529" s="241" t="s">
        <v>190</v>
      </c>
      <c r="AB529" s="241" t="s">
        <v>189</v>
      </c>
      <c r="AC529" s="241" t="s">
        <v>189</v>
      </c>
      <c r="AD529" s="241" t="s">
        <v>189</v>
      </c>
      <c r="AE529" s="241" t="s">
        <v>189</v>
      </c>
      <c r="AF529" s="241" t="s">
        <v>189</v>
      </c>
      <c r="AQ529" s="241">
        <v>0</v>
      </c>
      <c r="AR529" s="241">
        <v>0</v>
      </c>
    </row>
    <row r="530" spans="1:44" x14ac:dyDescent="0.2">
      <c r="A530" s="241">
        <v>122815</v>
      </c>
      <c r="B530" t="s">
        <v>428</v>
      </c>
      <c r="C530" s="241" t="s">
        <v>188</v>
      </c>
      <c r="D530" s="241" t="s">
        <v>188</v>
      </c>
      <c r="E530" s="241" t="s">
        <v>190</v>
      </c>
      <c r="F530" s="241" t="s">
        <v>188</v>
      </c>
      <c r="G530" s="241" t="s">
        <v>188</v>
      </c>
      <c r="H530" s="241" t="s">
        <v>190</v>
      </c>
      <c r="I530" s="241" t="s">
        <v>188</v>
      </c>
      <c r="J530" s="241" t="s">
        <v>190</v>
      </c>
      <c r="K530" s="241" t="s">
        <v>190</v>
      </c>
      <c r="L530" s="241" t="s">
        <v>190</v>
      </c>
      <c r="M530" s="241" t="s">
        <v>190</v>
      </c>
      <c r="N530" s="241" t="s">
        <v>190</v>
      </c>
      <c r="O530" s="241" t="s">
        <v>190</v>
      </c>
      <c r="P530" s="241" t="s">
        <v>190</v>
      </c>
      <c r="Q530" s="241" t="s">
        <v>190</v>
      </c>
      <c r="R530" s="241" t="s">
        <v>189</v>
      </c>
      <c r="S530" s="241" t="s">
        <v>190</v>
      </c>
      <c r="T530" s="241" t="s">
        <v>188</v>
      </c>
      <c r="U530" s="241" t="s">
        <v>188</v>
      </c>
      <c r="V530" s="241" t="s">
        <v>190</v>
      </c>
      <c r="W530" s="241" t="s">
        <v>190</v>
      </c>
      <c r="X530" s="241" t="s">
        <v>190</v>
      </c>
      <c r="Y530" s="241" t="s">
        <v>188</v>
      </c>
      <c r="Z530" s="241" t="s">
        <v>190</v>
      </c>
      <c r="AA530" s="241" t="s">
        <v>190</v>
      </c>
      <c r="AB530" s="241" t="s">
        <v>190</v>
      </c>
      <c r="AC530" s="241" t="s">
        <v>190</v>
      </c>
      <c r="AD530" s="241" t="s">
        <v>190</v>
      </c>
      <c r="AE530" s="241" t="s">
        <v>190</v>
      </c>
      <c r="AF530" s="241" t="s">
        <v>190</v>
      </c>
      <c r="AQ530" s="241">
        <v>0</v>
      </c>
      <c r="AR530" s="241">
        <v>0</v>
      </c>
    </row>
    <row r="531" spans="1:44" x14ac:dyDescent="0.2">
      <c r="A531">
        <v>122824</v>
      </c>
      <c r="B531" t="s">
        <v>428</v>
      </c>
      <c r="C531" t="s">
        <v>188</v>
      </c>
      <c r="D531" t="s">
        <v>188</v>
      </c>
      <c r="E531" t="s">
        <v>188</v>
      </c>
      <c r="F531" t="s">
        <v>188</v>
      </c>
      <c r="G531" t="s">
        <v>188</v>
      </c>
      <c r="H531" t="s">
        <v>190</v>
      </c>
      <c r="I531" t="s">
        <v>190</v>
      </c>
      <c r="J531" t="s">
        <v>190</v>
      </c>
      <c r="K531" t="s">
        <v>188</v>
      </c>
      <c r="L531" t="s">
        <v>188</v>
      </c>
      <c r="M531" t="s">
        <v>190</v>
      </c>
      <c r="N531" t="s">
        <v>190</v>
      </c>
      <c r="O531" t="s">
        <v>190</v>
      </c>
      <c r="P531" t="s">
        <v>190</v>
      </c>
      <c r="Q531" t="s">
        <v>190</v>
      </c>
      <c r="R531" t="s">
        <v>190</v>
      </c>
      <c r="S531" t="s">
        <v>188</v>
      </c>
      <c r="T531" t="s">
        <v>188</v>
      </c>
      <c r="U531" t="s">
        <v>188</v>
      </c>
      <c r="V531" t="s">
        <v>188</v>
      </c>
      <c r="W531" t="s">
        <v>190</v>
      </c>
      <c r="X531" t="s">
        <v>190</v>
      </c>
      <c r="Y531" t="s">
        <v>190</v>
      </c>
      <c r="Z531" t="s">
        <v>190</v>
      </c>
      <c r="AA531" t="s">
        <v>190</v>
      </c>
      <c r="AB531" t="s">
        <v>189</v>
      </c>
      <c r="AC531" t="s">
        <v>189</v>
      </c>
      <c r="AD531" t="s">
        <v>189</v>
      </c>
      <c r="AE531" t="s">
        <v>189</v>
      </c>
      <c r="AF531" t="s">
        <v>189</v>
      </c>
      <c r="AG531"/>
      <c r="AH531"/>
      <c r="AI531"/>
      <c r="AJ531"/>
      <c r="AK531"/>
      <c r="AL531"/>
      <c r="AM531"/>
      <c r="AN531"/>
      <c r="AO531"/>
      <c r="AP531"/>
      <c r="AQ531" s="241">
        <v>0</v>
      </c>
      <c r="AR531" s="241">
        <v>0</v>
      </c>
    </row>
    <row r="532" spans="1:44" ht="21.75" x14ac:dyDescent="0.5">
      <c r="A532" s="254">
        <v>122832</v>
      </c>
      <c r="B532" t="s">
        <v>428</v>
      </c>
      <c r="C532" s="241" t="s">
        <v>188</v>
      </c>
      <c r="D532" s="241" t="s">
        <v>188</v>
      </c>
      <c r="E532" s="241" t="s">
        <v>188</v>
      </c>
      <c r="F532" s="241" t="s">
        <v>188</v>
      </c>
      <c r="G532" s="241" t="s">
        <v>188</v>
      </c>
      <c r="H532" s="241" t="s">
        <v>190</v>
      </c>
      <c r="I532" s="241" t="s">
        <v>188</v>
      </c>
      <c r="J532" s="241" t="s">
        <v>188</v>
      </c>
      <c r="K532" s="241" t="s">
        <v>188</v>
      </c>
      <c r="L532" s="241" t="s">
        <v>190</v>
      </c>
      <c r="M532" s="241" t="s">
        <v>190</v>
      </c>
      <c r="N532" s="241" t="s">
        <v>188</v>
      </c>
      <c r="O532" s="241" t="s">
        <v>190</v>
      </c>
      <c r="P532" s="241" t="s">
        <v>188</v>
      </c>
      <c r="Q532" s="241" t="s">
        <v>190</v>
      </c>
      <c r="R532" s="241" t="s">
        <v>188</v>
      </c>
      <c r="S532" s="241" t="s">
        <v>190</v>
      </c>
      <c r="T532" s="241" t="s">
        <v>188</v>
      </c>
      <c r="U532" s="241" t="s">
        <v>190</v>
      </c>
      <c r="V532" s="241" t="s">
        <v>190</v>
      </c>
      <c r="W532" s="241" t="s">
        <v>188</v>
      </c>
      <c r="X532" s="241" t="s">
        <v>188</v>
      </c>
      <c r="Y532" s="241" t="s">
        <v>188</v>
      </c>
      <c r="Z532" s="241" t="s">
        <v>190</v>
      </c>
      <c r="AA532" s="241" t="s">
        <v>188</v>
      </c>
      <c r="AB532" s="241" t="s">
        <v>188</v>
      </c>
      <c r="AC532" s="241" t="s">
        <v>188</v>
      </c>
      <c r="AD532" s="241" t="s">
        <v>188</v>
      </c>
      <c r="AE532" s="241" t="s">
        <v>188</v>
      </c>
      <c r="AF532" s="241" t="s">
        <v>190</v>
      </c>
      <c r="AQ532" s="241">
        <v>0</v>
      </c>
      <c r="AR532" s="241">
        <v>0</v>
      </c>
    </row>
    <row r="533" spans="1:44" ht="15" x14ac:dyDescent="0.25">
      <c r="A533" s="267">
        <v>122835</v>
      </c>
      <c r="B533" t="s">
        <v>428</v>
      </c>
      <c r="C533" s="247" t="s">
        <v>652</v>
      </c>
      <c r="D533" s="247" t="s">
        <v>652</v>
      </c>
      <c r="E533" s="247" t="s">
        <v>652</v>
      </c>
      <c r="F533" s="247" t="s">
        <v>652</v>
      </c>
      <c r="G533" s="247" t="s">
        <v>652</v>
      </c>
      <c r="H533" s="247" t="s">
        <v>652</v>
      </c>
      <c r="I533" s="247" t="s">
        <v>652</v>
      </c>
      <c r="J533" s="247" t="s">
        <v>652</v>
      </c>
      <c r="K533" s="247" t="s">
        <v>652</v>
      </c>
      <c r="L533" s="247" t="s">
        <v>652</v>
      </c>
      <c r="M533" s="247" t="s">
        <v>652</v>
      </c>
      <c r="N533" s="247" t="s">
        <v>652</v>
      </c>
      <c r="O533" s="247" t="s">
        <v>652</v>
      </c>
      <c r="P533" s="247" t="s">
        <v>652</v>
      </c>
      <c r="Q533" s="247" t="s">
        <v>652</v>
      </c>
      <c r="R533" s="247" t="s">
        <v>652</v>
      </c>
      <c r="S533" s="247" t="s">
        <v>652</v>
      </c>
      <c r="T533" s="247" t="s">
        <v>652</v>
      </c>
      <c r="U533" s="247" t="s">
        <v>652</v>
      </c>
      <c r="V533" s="247" t="s">
        <v>652</v>
      </c>
      <c r="W533" s="247" t="s">
        <v>652</v>
      </c>
      <c r="X533" s="247" t="s">
        <v>652</v>
      </c>
      <c r="Y533" s="247" t="s">
        <v>652</v>
      </c>
      <c r="Z533" s="247" t="s">
        <v>652</v>
      </c>
      <c r="AA533" s="247" t="s">
        <v>652</v>
      </c>
      <c r="AB533" s="247" t="s">
        <v>652</v>
      </c>
      <c r="AC533" s="247" t="s">
        <v>652</v>
      </c>
      <c r="AD533" s="247" t="s">
        <v>652</v>
      </c>
      <c r="AE533" s="247" t="s">
        <v>652</v>
      </c>
      <c r="AF533" s="247" t="s">
        <v>652</v>
      </c>
      <c r="AG533" s="247"/>
      <c r="AH533" s="247"/>
      <c r="AI533" s="247"/>
      <c r="AJ533" s="247"/>
      <c r="AK533" s="247"/>
      <c r="AL533" s="247"/>
      <c r="AM533" s="247"/>
      <c r="AN533" s="247"/>
      <c r="AO533" s="247"/>
      <c r="AP533" s="247"/>
      <c r="AQ533" s="241" t="s">
        <v>1799</v>
      </c>
      <c r="AR533" s="241">
        <v>0</v>
      </c>
    </row>
    <row r="534" spans="1:44" ht="15" x14ac:dyDescent="0.25">
      <c r="A534" s="267">
        <v>122836</v>
      </c>
      <c r="B534" t="s">
        <v>428</v>
      </c>
      <c r="C534" s="247" t="s">
        <v>189</v>
      </c>
      <c r="D534" s="247" t="s">
        <v>189</v>
      </c>
      <c r="E534" s="247" t="s">
        <v>189</v>
      </c>
      <c r="F534" s="247" t="s">
        <v>189</v>
      </c>
      <c r="G534" s="247" t="s">
        <v>189</v>
      </c>
      <c r="H534" s="247" t="s">
        <v>189</v>
      </c>
      <c r="I534" s="247" t="s">
        <v>189</v>
      </c>
      <c r="J534" s="247" t="s">
        <v>189</v>
      </c>
      <c r="K534" s="247" t="s">
        <v>189</v>
      </c>
      <c r="L534" s="247" t="s">
        <v>189</v>
      </c>
      <c r="M534" s="247" t="s">
        <v>189</v>
      </c>
      <c r="N534" s="247" t="s">
        <v>189</v>
      </c>
      <c r="O534" s="247" t="s">
        <v>189</v>
      </c>
      <c r="P534" s="247" t="s">
        <v>189</v>
      </c>
      <c r="Q534" s="247" t="s">
        <v>189</v>
      </c>
      <c r="R534" s="247" t="s">
        <v>189</v>
      </c>
      <c r="S534" s="247" t="s">
        <v>189</v>
      </c>
      <c r="T534" s="247" t="s">
        <v>189</v>
      </c>
      <c r="U534" s="247" t="s">
        <v>189</v>
      </c>
      <c r="V534" s="247" t="s">
        <v>189</v>
      </c>
      <c r="W534" s="247" t="s">
        <v>189</v>
      </c>
      <c r="X534" s="247" t="s">
        <v>189</v>
      </c>
      <c r="Y534" s="247" t="s">
        <v>189</v>
      </c>
      <c r="Z534" s="247" t="s">
        <v>189</v>
      </c>
      <c r="AA534" s="247" t="s">
        <v>189</v>
      </c>
      <c r="AB534" s="247" t="s">
        <v>189</v>
      </c>
      <c r="AC534" s="247" t="s">
        <v>189</v>
      </c>
      <c r="AD534" s="247" t="s">
        <v>189</v>
      </c>
      <c r="AE534" s="247" t="s">
        <v>189</v>
      </c>
      <c r="AF534" s="247" t="s">
        <v>189</v>
      </c>
      <c r="AG534" s="247"/>
      <c r="AH534" s="247"/>
      <c r="AI534" s="247"/>
      <c r="AJ534" s="247"/>
      <c r="AK534" s="247"/>
      <c r="AL534" s="247"/>
      <c r="AM534" s="247"/>
      <c r="AN534" s="247"/>
      <c r="AO534" s="247"/>
      <c r="AP534" s="247"/>
      <c r="AQ534" s="241">
        <v>0</v>
      </c>
      <c r="AR534" s="241">
        <v>0</v>
      </c>
    </row>
    <row r="535" spans="1:44" x14ac:dyDescent="0.2">
      <c r="A535">
        <v>122837</v>
      </c>
      <c r="B535" t="s">
        <v>428</v>
      </c>
      <c r="C535" t="s">
        <v>190</v>
      </c>
      <c r="D535" t="s">
        <v>190</v>
      </c>
      <c r="E535" t="s">
        <v>190</v>
      </c>
      <c r="F535" t="s">
        <v>190</v>
      </c>
      <c r="G535" t="s">
        <v>188</v>
      </c>
      <c r="H535" t="s">
        <v>188</v>
      </c>
      <c r="I535" t="s">
        <v>190</v>
      </c>
      <c r="J535" t="s">
        <v>190</v>
      </c>
      <c r="K535" t="s">
        <v>190</v>
      </c>
      <c r="L535" t="s">
        <v>190</v>
      </c>
      <c r="M535" t="s">
        <v>190</v>
      </c>
      <c r="N535" t="s">
        <v>190</v>
      </c>
      <c r="O535" t="s">
        <v>190</v>
      </c>
      <c r="P535" t="s">
        <v>190</v>
      </c>
      <c r="Q535" t="s">
        <v>190</v>
      </c>
      <c r="R535" t="s">
        <v>189</v>
      </c>
      <c r="S535" t="s">
        <v>190</v>
      </c>
      <c r="T535" t="s">
        <v>188</v>
      </c>
      <c r="U535" t="s">
        <v>190</v>
      </c>
      <c r="V535" t="s">
        <v>190</v>
      </c>
      <c r="W535" t="s">
        <v>189</v>
      </c>
      <c r="X535" t="s">
        <v>189</v>
      </c>
      <c r="Y535" t="s">
        <v>189</v>
      </c>
      <c r="Z535" t="s">
        <v>189</v>
      </c>
      <c r="AA535" t="s">
        <v>189</v>
      </c>
      <c r="AB535" t="s">
        <v>189</v>
      </c>
      <c r="AC535" t="s">
        <v>189</v>
      </c>
      <c r="AD535" t="s">
        <v>189</v>
      </c>
      <c r="AE535" t="s">
        <v>189</v>
      </c>
      <c r="AF535" t="s">
        <v>189</v>
      </c>
      <c r="AG535"/>
      <c r="AH535"/>
      <c r="AI535"/>
      <c r="AJ535"/>
      <c r="AK535"/>
      <c r="AL535"/>
      <c r="AM535"/>
      <c r="AN535"/>
      <c r="AO535"/>
      <c r="AP535"/>
      <c r="AQ535" s="241">
        <v>0</v>
      </c>
      <c r="AR535" s="241">
        <v>0</v>
      </c>
    </row>
    <row r="536" spans="1:44" x14ac:dyDescent="0.2">
      <c r="A536">
        <v>122849</v>
      </c>
      <c r="B536" t="s">
        <v>428</v>
      </c>
      <c r="C536" t="s">
        <v>188</v>
      </c>
      <c r="D536" t="s">
        <v>188</v>
      </c>
      <c r="E536" t="s">
        <v>188</v>
      </c>
      <c r="F536" t="s">
        <v>188</v>
      </c>
      <c r="G536" t="s">
        <v>188</v>
      </c>
      <c r="H536" t="s">
        <v>190</v>
      </c>
      <c r="I536" t="s">
        <v>188</v>
      </c>
      <c r="J536" t="s">
        <v>188</v>
      </c>
      <c r="K536" t="s">
        <v>188</v>
      </c>
      <c r="L536" t="s">
        <v>190</v>
      </c>
      <c r="M536" t="s">
        <v>190</v>
      </c>
      <c r="N536" t="s">
        <v>190</v>
      </c>
      <c r="O536" t="s">
        <v>190</v>
      </c>
      <c r="P536" t="s">
        <v>190</v>
      </c>
      <c r="Q536" t="s">
        <v>188</v>
      </c>
      <c r="R536" t="s">
        <v>188</v>
      </c>
      <c r="S536" t="s">
        <v>190</v>
      </c>
      <c r="T536" t="s">
        <v>188</v>
      </c>
      <c r="U536" t="s">
        <v>188</v>
      </c>
      <c r="V536" t="s">
        <v>188</v>
      </c>
      <c r="W536" t="s">
        <v>190</v>
      </c>
      <c r="X536" t="s">
        <v>190</v>
      </c>
      <c r="Y536" t="s">
        <v>188</v>
      </c>
      <c r="Z536" t="s">
        <v>188</v>
      </c>
      <c r="AA536" t="s">
        <v>190</v>
      </c>
      <c r="AB536" t="s">
        <v>188</v>
      </c>
      <c r="AC536" t="s">
        <v>190</v>
      </c>
      <c r="AD536" t="s">
        <v>190</v>
      </c>
      <c r="AE536" t="s">
        <v>188</v>
      </c>
      <c r="AF536" t="s">
        <v>188</v>
      </c>
      <c r="AG536"/>
      <c r="AH536"/>
      <c r="AI536"/>
      <c r="AJ536"/>
      <c r="AK536"/>
      <c r="AL536"/>
      <c r="AM536"/>
      <c r="AN536"/>
      <c r="AO536"/>
      <c r="AP536"/>
      <c r="AQ536" s="241">
        <v>0</v>
      </c>
      <c r="AR536" s="241">
        <v>0</v>
      </c>
    </row>
    <row r="537" spans="1:44" x14ac:dyDescent="0.2">
      <c r="A537" s="241">
        <v>122850</v>
      </c>
      <c r="B537" t="s">
        <v>428</v>
      </c>
      <c r="C537" s="241" t="s">
        <v>190</v>
      </c>
      <c r="D537" s="241" t="s">
        <v>188</v>
      </c>
      <c r="E537" s="241" t="s">
        <v>190</v>
      </c>
      <c r="F537" s="241" t="s">
        <v>188</v>
      </c>
      <c r="G537" s="241" t="s">
        <v>190</v>
      </c>
      <c r="H537" s="241" t="s">
        <v>190</v>
      </c>
      <c r="I537" s="241" t="s">
        <v>188</v>
      </c>
      <c r="J537" s="241" t="s">
        <v>188</v>
      </c>
      <c r="K537" s="241" t="s">
        <v>188</v>
      </c>
      <c r="L537" s="241" t="s">
        <v>190</v>
      </c>
      <c r="M537" s="241" t="s">
        <v>190</v>
      </c>
      <c r="N537" s="241" t="s">
        <v>190</v>
      </c>
      <c r="O537" s="241" t="s">
        <v>189</v>
      </c>
      <c r="P537" s="241" t="s">
        <v>190</v>
      </c>
      <c r="Q537" s="241" t="s">
        <v>190</v>
      </c>
      <c r="R537" s="241" t="s">
        <v>190</v>
      </c>
      <c r="S537" s="241" t="s">
        <v>190</v>
      </c>
      <c r="T537" s="241" t="s">
        <v>188</v>
      </c>
      <c r="U537" s="241" t="s">
        <v>188</v>
      </c>
      <c r="V537" s="241" t="s">
        <v>190</v>
      </c>
      <c r="W537" s="241" t="s">
        <v>189</v>
      </c>
      <c r="X537" s="241" t="s">
        <v>190</v>
      </c>
      <c r="Y537" s="241" t="s">
        <v>190</v>
      </c>
      <c r="Z537" s="241" t="s">
        <v>190</v>
      </c>
      <c r="AA537" s="241" t="s">
        <v>190</v>
      </c>
      <c r="AB537" s="241" t="s">
        <v>189</v>
      </c>
      <c r="AC537" s="241" t="s">
        <v>189</v>
      </c>
      <c r="AD537" s="241" t="s">
        <v>189</v>
      </c>
      <c r="AE537" s="241" t="s">
        <v>189</v>
      </c>
      <c r="AF537" s="241" t="s">
        <v>189</v>
      </c>
      <c r="AQ537" s="241">
        <v>0</v>
      </c>
      <c r="AR537" s="241">
        <v>0</v>
      </c>
    </row>
    <row r="538" spans="1:44" x14ac:dyDescent="0.2">
      <c r="A538">
        <v>122876</v>
      </c>
      <c r="B538" t="s">
        <v>428</v>
      </c>
      <c r="C538" t="s">
        <v>190</v>
      </c>
      <c r="D538" t="s">
        <v>190</v>
      </c>
      <c r="E538" t="s">
        <v>190</v>
      </c>
      <c r="F538" t="s">
        <v>190</v>
      </c>
      <c r="G538" t="s">
        <v>190</v>
      </c>
      <c r="H538" t="s">
        <v>190</v>
      </c>
      <c r="I538" t="s">
        <v>190</v>
      </c>
      <c r="J538" t="s">
        <v>190</v>
      </c>
      <c r="K538" t="s">
        <v>190</v>
      </c>
      <c r="L538" t="s">
        <v>190</v>
      </c>
      <c r="M538" t="s">
        <v>190</v>
      </c>
      <c r="N538" t="s">
        <v>190</v>
      </c>
      <c r="O538" t="s">
        <v>188</v>
      </c>
      <c r="P538" t="s">
        <v>190</v>
      </c>
      <c r="Q538" t="s">
        <v>188</v>
      </c>
      <c r="R538" t="s">
        <v>189</v>
      </c>
      <c r="S538" t="s">
        <v>190</v>
      </c>
      <c r="T538" t="s">
        <v>190</v>
      </c>
      <c r="U538" t="s">
        <v>190</v>
      </c>
      <c r="V538" t="s">
        <v>190</v>
      </c>
      <c r="W538" t="s">
        <v>189</v>
      </c>
      <c r="X538" t="s">
        <v>189</v>
      </c>
      <c r="Y538" t="s">
        <v>189</v>
      </c>
      <c r="Z538" t="s">
        <v>189</v>
      </c>
      <c r="AA538" t="s">
        <v>189</v>
      </c>
      <c r="AB538" t="s">
        <v>189</v>
      </c>
      <c r="AC538" t="s">
        <v>189</v>
      </c>
      <c r="AD538" t="s">
        <v>189</v>
      </c>
      <c r="AE538" t="s">
        <v>189</v>
      </c>
      <c r="AF538" t="s">
        <v>189</v>
      </c>
      <c r="AG538"/>
      <c r="AH538"/>
      <c r="AI538"/>
      <c r="AJ538"/>
      <c r="AK538"/>
      <c r="AL538"/>
      <c r="AM538"/>
      <c r="AN538"/>
      <c r="AO538"/>
      <c r="AP538"/>
      <c r="AQ538" s="241">
        <v>0</v>
      </c>
      <c r="AR538" s="241">
        <v>0</v>
      </c>
    </row>
    <row r="539" spans="1:44" ht="21.75" x14ac:dyDescent="0.5">
      <c r="A539" s="254">
        <v>122900</v>
      </c>
      <c r="B539" t="s">
        <v>428</v>
      </c>
      <c r="C539" s="241" t="s">
        <v>190</v>
      </c>
      <c r="D539" s="241" t="s">
        <v>190</v>
      </c>
      <c r="E539" s="241" t="s">
        <v>188</v>
      </c>
      <c r="F539" s="241" t="s">
        <v>188</v>
      </c>
      <c r="G539" s="241" t="s">
        <v>190</v>
      </c>
      <c r="H539" s="241" t="s">
        <v>190</v>
      </c>
      <c r="I539" s="241" t="s">
        <v>190</v>
      </c>
      <c r="J539" s="241" t="s">
        <v>190</v>
      </c>
      <c r="K539" s="241" t="s">
        <v>190</v>
      </c>
      <c r="L539" s="241" t="s">
        <v>190</v>
      </c>
      <c r="M539" s="241" t="s">
        <v>188</v>
      </c>
      <c r="N539" s="241" t="s">
        <v>189</v>
      </c>
      <c r="O539" s="241" t="s">
        <v>190</v>
      </c>
      <c r="P539" s="241" t="s">
        <v>190</v>
      </c>
      <c r="Q539" s="241" t="s">
        <v>190</v>
      </c>
      <c r="R539" s="241" t="s">
        <v>190</v>
      </c>
      <c r="S539" s="241" t="s">
        <v>190</v>
      </c>
      <c r="T539" s="241" t="s">
        <v>188</v>
      </c>
      <c r="U539" s="241" t="s">
        <v>188</v>
      </c>
      <c r="V539" s="241" t="s">
        <v>189</v>
      </c>
      <c r="W539" s="241" t="s">
        <v>190</v>
      </c>
      <c r="X539" s="241" t="s">
        <v>190</v>
      </c>
      <c r="Y539" s="241" t="s">
        <v>188</v>
      </c>
      <c r="Z539" s="241" t="s">
        <v>190</v>
      </c>
      <c r="AA539" s="241" t="s">
        <v>189</v>
      </c>
      <c r="AB539" s="241" t="s">
        <v>190</v>
      </c>
      <c r="AC539" s="241" t="s">
        <v>190</v>
      </c>
      <c r="AD539" s="241" t="s">
        <v>190</v>
      </c>
      <c r="AE539" s="241" t="s">
        <v>189</v>
      </c>
      <c r="AF539" s="241" t="s">
        <v>189</v>
      </c>
      <c r="AQ539" s="241">
        <v>0</v>
      </c>
      <c r="AR539" s="241">
        <v>0</v>
      </c>
    </row>
    <row r="540" spans="1:44" ht="15" x14ac:dyDescent="0.25">
      <c r="A540" s="267">
        <v>122902</v>
      </c>
      <c r="B540" t="s">
        <v>428</v>
      </c>
      <c r="C540" s="247" t="s">
        <v>190</v>
      </c>
      <c r="D540" s="247" t="s">
        <v>188</v>
      </c>
      <c r="E540" s="247" t="s">
        <v>188</v>
      </c>
      <c r="F540" s="247" t="s">
        <v>190</v>
      </c>
      <c r="G540" s="247" t="s">
        <v>188</v>
      </c>
      <c r="H540" s="247" t="s">
        <v>190</v>
      </c>
      <c r="I540" s="247" t="s">
        <v>188</v>
      </c>
      <c r="J540" s="247" t="s">
        <v>190</v>
      </c>
      <c r="K540" s="247" t="s">
        <v>188</v>
      </c>
      <c r="L540" s="247" t="s">
        <v>188</v>
      </c>
      <c r="M540" s="247" t="s">
        <v>190</v>
      </c>
      <c r="N540" s="247" t="s">
        <v>188</v>
      </c>
      <c r="O540" s="247" t="s">
        <v>188</v>
      </c>
      <c r="P540" s="247" t="s">
        <v>188</v>
      </c>
      <c r="Q540" s="247" t="s">
        <v>188</v>
      </c>
      <c r="R540" s="247" t="s">
        <v>189</v>
      </c>
      <c r="S540" s="247" t="s">
        <v>189</v>
      </c>
      <c r="T540" s="247" t="s">
        <v>189</v>
      </c>
      <c r="U540" s="247" t="s">
        <v>189</v>
      </c>
      <c r="V540" s="247" t="s">
        <v>189</v>
      </c>
      <c r="W540" s="247" t="s">
        <v>189</v>
      </c>
      <c r="X540" s="247" t="s">
        <v>189</v>
      </c>
      <c r="Y540" s="247" t="s">
        <v>189</v>
      </c>
      <c r="Z540" s="247" t="s">
        <v>189</v>
      </c>
      <c r="AA540" s="247" t="s">
        <v>189</v>
      </c>
      <c r="AB540" s="247" t="s">
        <v>189</v>
      </c>
      <c r="AC540" s="247" t="s">
        <v>189</v>
      </c>
      <c r="AD540" s="247" t="s">
        <v>189</v>
      </c>
      <c r="AE540" s="247" t="s">
        <v>189</v>
      </c>
      <c r="AF540" s="247" t="s">
        <v>189</v>
      </c>
      <c r="AG540" s="247"/>
      <c r="AH540" s="247"/>
      <c r="AI540" s="247"/>
      <c r="AJ540" s="247"/>
      <c r="AK540" s="247"/>
      <c r="AL540" s="247"/>
      <c r="AM540" s="247"/>
      <c r="AN540" s="247"/>
      <c r="AO540" s="247"/>
      <c r="AP540" s="247"/>
      <c r="AQ540" s="241">
        <v>0</v>
      </c>
      <c r="AR540" s="241">
        <v>0</v>
      </c>
    </row>
    <row r="541" spans="1:44" x14ac:dyDescent="0.2">
      <c r="A541">
        <v>122911</v>
      </c>
      <c r="B541" t="s">
        <v>428</v>
      </c>
      <c r="C541" t="s">
        <v>652</v>
      </c>
      <c r="D541" t="s">
        <v>652</v>
      </c>
      <c r="E541" t="s">
        <v>652</v>
      </c>
      <c r="F541" t="s">
        <v>652</v>
      </c>
      <c r="G541" t="s">
        <v>652</v>
      </c>
      <c r="H541" t="s">
        <v>652</v>
      </c>
      <c r="I541" t="s">
        <v>652</v>
      </c>
      <c r="J541" t="s">
        <v>652</v>
      </c>
      <c r="K541" t="s">
        <v>652</v>
      </c>
      <c r="L541" t="s">
        <v>652</v>
      </c>
      <c r="M541" t="s">
        <v>652</v>
      </c>
      <c r="N541" t="s">
        <v>652</v>
      </c>
      <c r="O541" t="s">
        <v>652</v>
      </c>
      <c r="P541" t="s">
        <v>652</v>
      </c>
      <c r="Q541" t="s">
        <v>652</v>
      </c>
      <c r="R541" t="s">
        <v>652</v>
      </c>
      <c r="S541" t="s">
        <v>652</v>
      </c>
      <c r="T541" t="s">
        <v>652</v>
      </c>
      <c r="U541" t="s">
        <v>652</v>
      </c>
      <c r="V541" t="s">
        <v>652</v>
      </c>
      <c r="W541" t="s">
        <v>652</v>
      </c>
      <c r="X541" t="s">
        <v>652</v>
      </c>
      <c r="Y541" t="s">
        <v>652</v>
      </c>
      <c r="Z541" t="s">
        <v>652</v>
      </c>
      <c r="AA541" t="s">
        <v>652</v>
      </c>
      <c r="AB541" t="s">
        <v>652</v>
      </c>
      <c r="AC541" t="s">
        <v>652</v>
      </c>
      <c r="AD541" t="s">
        <v>652</v>
      </c>
      <c r="AE541" t="s">
        <v>652</v>
      </c>
      <c r="AF541" t="s">
        <v>652</v>
      </c>
      <c r="AG541"/>
      <c r="AH541"/>
      <c r="AI541"/>
      <c r="AJ541"/>
      <c r="AK541"/>
      <c r="AL541"/>
      <c r="AM541"/>
      <c r="AN541"/>
      <c r="AO541"/>
      <c r="AP541"/>
      <c r="AQ541" s="241" t="s">
        <v>1799</v>
      </c>
      <c r="AR541" s="241">
        <v>0</v>
      </c>
    </row>
    <row r="542" spans="1:44" x14ac:dyDescent="0.2">
      <c r="A542">
        <v>122926</v>
      </c>
      <c r="B542" t="s">
        <v>428</v>
      </c>
      <c r="C542" t="s">
        <v>188</v>
      </c>
      <c r="D542" t="s">
        <v>190</v>
      </c>
      <c r="E542" t="s">
        <v>188</v>
      </c>
      <c r="F542" t="s">
        <v>190</v>
      </c>
      <c r="G542" t="s">
        <v>188</v>
      </c>
      <c r="H542" t="s">
        <v>190</v>
      </c>
      <c r="I542" t="s">
        <v>188</v>
      </c>
      <c r="J542" t="s">
        <v>190</v>
      </c>
      <c r="K542" t="s">
        <v>190</v>
      </c>
      <c r="L542" t="s">
        <v>190</v>
      </c>
      <c r="M542" t="s">
        <v>188</v>
      </c>
      <c r="N542" t="s">
        <v>188</v>
      </c>
      <c r="O542" t="s">
        <v>188</v>
      </c>
      <c r="P542" t="s">
        <v>190</v>
      </c>
      <c r="Q542" t="s">
        <v>188</v>
      </c>
      <c r="R542" t="s">
        <v>188</v>
      </c>
      <c r="S542" t="s">
        <v>190</v>
      </c>
      <c r="T542" t="s">
        <v>188</v>
      </c>
      <c r="U542" t="s">
        <v>188</v>
      </c>
      <c r="V542" t="s">
        <v>190</v>
      </c>
      <c r="W542" t="s">
        <v>189</v>
      </c>
      <c r="X542" t="s">
        <v>190</v>
      </c>
      <c r="Y542" t="s">
        <v>190</v>
      </c>
      <c r="Z542" t="s">
        <v>190</v>
      </c>
      <c r="AA542" t="s">
        <v>190</v>
      </c>
      <c r="AB542" t="s">
        <v>189</v>
      </c>
      <c r="AC542" t="s">
        <v>190</v>
      </c>
      <c r="AD542" t="s">
        <v>190</v>
      </c>
      <c r="AE542" t="s">
        <v>190</v>
      </c>
      <c r="AF542" t="s">
        <v>190</v>
      </c>
      <c r="AG542"/>
      <c r="AH542"/>
      <c r="AI542"/>
      <c r="AJ542"/>
      <c r="AK542"/>
      <c r="AL542"/>
      <c r="AM542"/>
      <c r="AN542"/>
      <c r="AO542"/>
      <c r="AP542"/>
      <c r="AQ542" s="241">
        <v>0</v>
      </c>
      <c r="AR542" s="241">
        <v>0</v>
      </c>
    </row>
    <row r="543" spans="1:44" x14ac:dyDescent="0.2">
      <c r="A543">
        <v>122934</v>
      </c>
      <c r="B543" t="s">
        <v>428</v>
      </c>
      <c r="C543" t="s">
        <v>652</v>
      </c>
      <c r="D543" t="s">
        <v>652</v>
      </c>
      <c r="E543" t="s">
        <v>652</v>
      </c>
      <c r="F543" t="s">
        <v>652</v>
      </c>
      <c r="G543" t="s">
        <v>652</v>
      </c>
      <c r="H543" t="s">
        <v>652</v>
      </c>
      <c r="I543" t="s">
        <v>652</v>
      </c>
      <c r="J543" t="s">
        <v>652</v>
      </c>
      <c r="K543" t="s">
        <v>652</v>
      </c>
      <c r="L543" t="s">
        <v>652</v>
      </c>
      <c r="M543" t="s">
        <v>652</v>
      </c>
      <c r="N543" t="s">
        <v>652</v>
      </c>
      <c r="O543" t="s">
        <v>652</v>
      </c>
      <c r="P543" t="s">
        <v>652</v>
      </c>
      <c r="Q543" t="s">
        <v>652</v>
      </c>
      <c r="R543" t="s">
        <v>652</v>
      </c>
      <c r="S543" t="s">
        <v>652</v>
      </c>
      <c r="T543" t="s">
        <v>652</v>
      </c>
      <c r="U543" t="s">
        <v>652</v>
      </c>
      <c r="V543" t="s">
        <v>652</v>
      </c>
      <c r="W543" t="s">
        <v>652</v>
      </c>
      <c r="X543" t="s">
        <v>652</v>
      </c>
      <c r="Y543" t="s">
        <v>652</v>
      </c>
      <c r="Z543" t="s">
        <v>652</v>
      </c>
      <c r="AA543" t="s">
        <v>652</v>
      </c>
      <c r="AB543" t="s">
        <v>652</v>
      </c>
      <c r="AC543" t="s">
        <v>652</v>
      </c>
      <c r="AD543" t="s">
        <v>652</v>
      </c>
      <c r="AE543" t="s">
        <v>652</v>
      </c>
      <c r="AF543" t="s">
        <v>652</v>
      </c>
      <c r="AG543"/>
      <c r="AH543"/>
      <c r="AI543"/>
      <c r="AJ543"/>
      <c r="AK543"/>
      <c r="AL543"/>
      <c r="AM543"/>
      <c r="AN543"/>
      <c r="AO543"/>
      <c r="AP543"/>
      <c r="AQ543" s="241" t="s">
        <v>1799</v>
      </c>
      <c r="AR543" s="241">
        <v>0</v>
      </c>
    </row>
    <row r="544" spans="1:44" ht="15" x14ac:dyDescent="0.25">
      <c r="A544" s="267">
        <v>122959</v>
      </c>
      <c r="B544" t="s">
        <v>428</v>
      </c>
      <c r="C544" s="247" t="s">
        <v>652</v>
      </c>
      <c r="D544" s="247" t="s">
        <v>652</v>
      </c>
      <c r="E544" s="247" t="s">
        <v>652</v>
      </c>
      <c r="F544" s="247" t="s">
        <v>652</v>
      </c>
      <c r="G544" s="247" t="s">
        <v>652</v>
      </c>
      <c r="H544" s="247" t="s">
        <v>652</v>
      </c>
      <c r="I544" s="247" t="s">
        <v>652</v>
      </c>
      <c r="J544" s="247" t="s">
        <v>652</v>
      </c>
      <c r="K544" s="247" t="s">
        <v>652</v>
      </c>
      <c r="L544" s="247" t="s">
        <v>652</v>
      </c>
      <c r="M544" s="247" t="s">
        <v>652</v>
      </c>
      <c r="N544" s="247" t="s">
        <v>652</v>
      </c>
      <c r="O544" s="247" t="s">
        <v>652</v>
      </c>
      <c r="P544" s="247" t="s">
        <v>652</v>
      </c>
      <c r="Q544" s="247" t="s">
        <v>652</v>
      </c>
      <c r="R544" s="247" t="s">
        <v>652</v>
      </c>
      <c r="S544" s="247" t="s">
        <v>652</v>
      </c>
      <c r="T544" s="247" t="s">
        <v>652</v>
      </c>
      <c r="U544" s="247" t="s">
        <v>652</v>
      </c>
      <c r="V544" s="247" t="s">
        <v>652</v>
      </c>
      <c r="W544" s="247" t="s">
        <v>652</v>
      </c>
      <c r="X544" s="247" t="s">
        <v>652</v>
      </c>
      <c r="Y544" s="247" t="s">
        <v>652</v>
      </c>
      <c r="Z544" s="247" t="s">
        <v>652</v>
      </c>
      <c r="AA544" s="247" t="s">
        <v>652</v>
      </c>
      <c r="AB544" s="247" t="s">
        <v>652</v>
      </c>
      <c r="AC544" s="247" t="s">
        <v>652</v>
      </c>
      <c r="AD544" s="247" t="s">
        <v>652</v>
      </c>
      <c r="AE544" s="247" t="s">
        <v>652</v>
      </c>
      <c r="AF544" s="247" t="s">
        <v>652</v>
      </c>
      <c r="AG544" s="247"/>
      <c r="AH544" s="247"/>
      <c r="AI544" s="247"/>
      <c r="AJ544" s="247"/>
      <c r="AK544" s="247"/>
      <c r="AL544" s="247"/>
      <c r="AM544" s="247"/>
      <c r="AN544" s="247"/>
      <c r="AO544" s="247"/>
      <c r="AP544" s="247"/>
      <c r="AQ544" s="241" t="s">
        <v>1799</v>
      </c>
      <c r="AR544" s="241">
        <v>0</v>
      </c>
    </row>
    <row r="545" spans="1:44" x14ac:dyDescent="0.2">
      <c r="A545">
        <v>122974</v>
      </c>
      <c r="B545" t="s">
        <v>428</v>
      </c>
      <c r="C545" t="s">
        <v>190</v>
      </c>
      <c r="D545" t="s">
        <v>188</v>
      </c>
      <c r="E545" t="s">
        <v>188</v>
      </c>
      <c r="F545" t="s">
        <v>188</v>
      </c>
      <c r="G545" t="s">
        <v>188</v>
      </c>
      <c r="H545" t="s">
        <v>190</v>
      </c>
      <c r="I545" t="s">
        <v>188</v>
      </c>
      <c r="J545" t="s">
        <v>190</v>
      </c>
      <c r="K545" t="s">
        <v>189</v>
      </c>
      <c r="L545" t="s">
        <v>190</v>
      </c>
      <c r="M545" t="s">
        <v>190</v>
      </c>
      <c r="N545" t="s">
        <v>190</v>
      </c>
      <c r="O545" t="s">
        <v>188</v>
      </c>
      <c r="P545" t="s">
        <v>190</v>
      </c>
      <c r="Q545" t="s">
        <v>188</v>
      </c>
      <c r="R545" t="s">
        <v>188</v>
      </c>
      <c r="S545" t="s">
        <v>190</v>
      </c>
      <c r="T545" t="s">
        <v>190</v>
      </c>
      <c r="U545" t="s">
        <v>190</v>
      </c>
      <c r="V545" t="s">
        <v>188</v>
      </c>
      <c r="W545" t="s">
        <v>190</v>
      </c>
      <c r="X545" t="s">
        <v>190</v>
      </c>
      <c r="Y545" t="s">
        <v>190</v>
      </c>
      <c r="Z545" t="s">
        <v>190</v>
      </c>
      <c r="AA545" t="s">
        <v>190</v>
      </c>
      <c r="AB545" t="s">
        <v>190</v>
      </c>
      <c r="AC545" t="s">
        <v>189</v>
      </c>
      <c r="AD545" t="s">
        <v>189</v>
      </c>
      <c r="AE545" t="s">
        <v>190</v>
      </c>
      <c r="AF545" t="s">
        <v>188</v>
      </c>
      <c r="AG545"/>
      <c r="AH545"/>
      <c r="AI545"/>
      <c r="AJ545"/>
      <c r="AK545"/>
      <c r="AL545"/>
      <c r="AM545"/>
      <c r="AN545"/>
      <c r="AO545"/>
      <c r="AP545"/>
      <c r="AQ545" s="241">
        <v>0</v>
      </c>
      <c r="AR545" s="241">
        <v>0</v>
      </c>
    </row>
    <row r="546" spans="1:44" x14ac:dyDescent="0.2">
      <c r="A546">
        <v>122976</v>
      </c>
      <c r="B546" t="s">
        <v>428</v>
      </c>
      <c r="C546" t="s">
        <v>190</v>
      </c>
      <c r="D546" t="s">
        <v>190</v>
      </c>
      <c r="E546" t="s">
        <v>188</v>
      </c>
      <c r="F546" t="s">
        <v>190</v>
      </c>
      <c r="G546" t="s">
        <v>190</v>
      </c>
      <c r="H546" t="s">
        <v>190</v>
      </c>
      <c r="I546" t="s">
        <v>190</v>
      </c>
      <c r="J546" t="s">
        <v>190</v>
      </c>
      <c r="K546" t="s">
        <v>190</v>
      </c>
      <c r="L546" t="s">
        <v>190</v>
      </c>
      <c r="M546" t="s">
        <v>188</v>
      </c>
      <c r="N546" t="s">
        <v>190</v>
      </c>
      <c r="O546" t="s">
        <v>190</v>
      </c>
      <c r="P546" t="s">
        <v>190</v>
      </c>
      <c r="Q546" t="s">
        <v>190</v>
      </c>
      <c r="R546" t="s">
        <v>190</v>
      </c>
      <c r="S546" t="s">
        <v>190</v>
      </c>
      <c r="T546" t="s">
        <v>190</v>
      </c>
      <c r="U546" t="s">
        <v>188</v>
      </c>
      <c r="V546" t="s">
        <v>190</v>
      </c>
      <c r="W546" t="s">
        <v>189</v>
      </c>
      <c r="X546" t="s">
        <v>190</v>
      </c>
      <c r="Y546" t="s">
        <v>189</v>
      </c>
      <c r="Z546" t="s">
        <v>190</v>
      </c>
      <c r="AA546" t="s">
        <v>189</v>
      </c>
      <c r="AB546" t="s">
        <v>189</v>
      </c>
      <c r="AC546" t="s">
        <v>189</v>
      </c>
      <c r="AD546" t="s">
        <v>190</v>
      </c>
      <c r="AE546" t="s">
        <v>189</v>
      </c>
      <c r="AF546" t="s">
        <v>190</v>
      </c>
      <c r="AG546"/>
      <c r="AH546"/>
      <c r="AI546"/>
      <c r="AJ546"/>
      <c r="AK546"/>
      <c r="AL546"/>
      <c r="AM546"/>
      <c r="AN546"/>
      <c r="AO546"/>
      <c r="AP546"/>
      <c r="AQ546" s="241">
        <v>0</v>
      </c>
      <c r="AR546" s="241">
        <v>0</v>
      </c>
    </row>
    <row r="547" spans="1:44" ht="15" x14ac:dyDescent="0.25">
      <c r="A547" s="267">
        <v>122981</v>
      </c>
      <c r="B547" t="s">
        <v>428</v>
      </c>
      <c r="C547" s="247" t="s">
        <v>652</v>
      </c>
      <c r="D547" s="247" t="s">
        <v>652</v>
      </c>
      <c r="E547" s="247" t="s">
        <v>652</v>
      </c>
      <c r="F547" s="247" t="s">
        <v>652</v>
      </c>
      <c r="G547" s="247" t="s">
        <v>652</v>
      </c>
      <c r="H547" s="247" t="s">
        <v>652</v>
      </c>
      <c r="I547" s="247" t="s">
        <v>652</v>
      </c>
      <c r="J547" s="247" t="s">
        <v>652</v>
      </c>
      <c r="K547" s="247" t="s">
        <v>652</v>
      </c>
      <c r="L547" s="247" t="s">
        <v>652</v>
      </c>
      <c r="M547" s="247" t="s">
        <v>652</v>
      </c>
      <c r="N547" s="247" t="s">
        <v>652</v>
      </c>
      <c r="O547" s="247" t="s">
        <v>652</v>
      </c>
      <c r="P547" s="247" t="s">
        <v>652</v>
      </c>
      <c r="Q547" s="247" t="s">
        <v>652</v>
      </c>
      <c r="R547" s="247" t="s">
        <v>652</v>
      </c>
      <c r="S547" s="247" t="s">
        <v>652</v>
      </c>
      <c r="T547" s="247" t="s">
        <v>652</v>
      </c>
      <c r="U547" s="247" t="s">
        <v>652</v>
      </c>
      <c r="V547" s="247" t="s">
        <v>652</v>
      </c>
      <c r="W547" s="247" t="s">
        <v>652</v>
      </c>
      <c r="X547" s="247" t="s">
        <v>652</v>
      </c>
      <c r="Y547" s="247" t="s">
        <v>652</v>
      </c>
      <c r="Z547" s="247" t="s">
        <v>652</v>
      </c>
      <c r="AA547" s="247" t="s">
        <v>652</v>
      </c>
      <c r="AB547" s="247" t="s">
        <v>652</v>
      </c>
      <c r="AC547" s="247" t="s">
        <v>652</v>
      </c>
      <c r="AD547" s="247" t="s">
        <v>652</v>
      </c>
      <c r="AE547" s="247" t="s">
        <v>652</v>
      </c>
      <c r="AF547" s="247" t="s">
        <v>652</v>
      </c>
      <c r="AG547" s="247"/>
      <c r="AH547" s="247"/>
      <c r="AI547" s="247"/>
      <c r="AJ547" s="247"/>
      <c r="AK547" s="247"/>
      <c r="AL547" s="247"/>
      <c r="AM547" s="247"/>
      <c r="AN547" s="247"/>
      <c r="AO547" s="247"/>
      <c r="AP547" s="247"/>
      <c r="AQ547" s="241" t="s">
        <v>1799</v>
      </c>
      <c r="AR547" s="241">
        <v>0</v>
      </c>
    </row>
    <row r="548" spans="1:44" ht="15" x14ac:dyDescent="0.25">
      <c r="A548" s="267">
        <v>122982</v>
      </c>
      <c r="B548" t="s">
        <v>428</v>
      </c>
      <c r="C548" s="247" t="s">
        <v>652</v>
      </c>
      <c r="D548" s="247" t="s">
        <v>652</v>
      </c>
      <c r="E548" s="247" t="s">
        <v>652</v>
      </c>
      <c r="F548" s="247" t="s">
        <v>652</v>
      </c>
      <c r="G548" s="247" t="s">
        <v>652</v>
      </c>
      <c r="H548" s="247" t="s">
        <v>652</v>
      </c>
      <c r="I548" s="247" t="s">
        <v>652</v>
      </c>
      <c r="J548" s="247" t="s">
        <v>652</v>
      </c>
      <c r="K548" s="247" t="s">
        <v>652</v>
      </c>
      <c r="L548" s="247" t="s">
        <v>652</v>
      </c>
      <c r="M548" s="247" t="s">
        <v>652</v>
      </c>
      <c r="N548" s="247" t="s">
        <v>652</v>
      </c>
      <c r="O548" s="247" t="s">
        <v>652</v>
      </c>
      <c r="P548" s="247" t="s">
        <v>652</v>
      </c>
      <c r="Q548" s="247" t="s">
        <v>652</v>
      </c>
      <c r="R548" s="247" t="s">
        <v>652</v>
      </c>
      <c r="S548" s="247" t="s">
        <v>652</v>
      </c>
      <c r="T548" s="247" t="s">
        <v>652</v>
      </c>
      <c r="U548" s="247" t="s">
        <v>652</v>
      </c>
      <c r="V548" s="247" t="s">
        <v>652</v>
      </c>
      <c r="W548" s="247" t="s">
        <v>652</v>
      </c>
      <c r="X548" s="247" t="s">
        <v>652</v>
      </c>
      <c r="Y548" s="247" t="s">
        <v>652</v>
      </c>
      <c r="Z548" s="247" t="s">
        <v>652</v>
      </c>
      <c r="AA548" s="247" t="s">
        <v>652</v>
      </c>
      <c r="AB548" s="247" t="s">
        <v>652</v>
      </c>
      <c r="AC548" s="247" t="s">
        <v>652</v>
      </c>
      <c r="AD548" s="247" t="s">
        <v>652</v>
      </c>
      <c r="AE548" s="247" t="s">
        <v>652</v>
      </c>
      <c r="AF548" s="247" t="s">
        <v>652</v>
      </c>
      <c r="AG548" s="247"/>
      <c r="AH548" s="247"/>
      <c r="AI548" s="247"/>
      <c r="AJ548" s="247"/>
      <c r="AK548" s="247"/>
      <c r="AL548" s="247"/>
      <c r="AM548" s="247"/>
      <c r="AN548" s="247"/>
      <c r="AO548" s="247"/>
      <c r="AP548" s="247"/>
      <c r="AQ548" s="241" t="s">
        <v>1799</v>
      </c>
      <c r="AR548" s="241">
        <v>0</v>
      </c>
    </row>
    <row r="549" spans="1:44" ht="21.75" x14ac:dyDescent="0.5">
      <c r="A549" s="268">
        <v>122984</v>
      </c>
      <c r="B549" t="s">
        <v>428</v>
      </c>
      <c r="C549" s="241" t="s">
        <v>190</v>
      </c>
      <c r="D549" s="241" t="s">
        <v>190</v>
      </c>
      <c r="E549" s="241" t="s">
        <v>190</v>
      </c>
      <c r="F549" s="241" t="s">
        <v>190</v>
      </c>
      <c r="G549" s="241" t="s">
        <v>188</v>
      </c>
      <c r="H549" s="241" t="s">
        <v>190</v>
      </c>
      <c r="I549" s="241" t="s">
        <v>190</v>
      </c>
      <c r="J549" s="241" t="s">
        <v>188</v>
      </c>
      <c r="K549" s="241" t="s">
        <v>190</v>
      </c>
      <c r="L549" s="241" t="s">
        <v>190</v>
      </c>
      <c r="M549" s="241" t="s">
        <v>190</v>
      </c>
      <c r="N549" s="241" t="s">
        <v>188</v>
      </c>
      <c r="O549" s="241" t="s">
        <v>188</v>
      </c>
      <c r="P549" s="241" t="s">
        <v>190</v>
      </c>
      <c r="Q549" s="241" t="s">
        <v>188</v>
      </c>
      <c r="R549" s="241" t="s">
        <v>188</v>
      </c>
      <c r="S549" s="241" t="s">
        <v>190</v>
      </c>
      <c r="T549" s="241" t="s">
        <v>190</v>
      </c>
      <c r="U549" s="241" t="s">
        <v>188</v>
      </c>
      <c r="V549" s="241" t="s">
        <v>188</v>
      </c>
      <c r="W549" s="241" t="s">
        <v>189</v>
      </c>
      <c r="X549" s="241" t="s">
        <v>189</v>
      </c>
      <c r="Y549" s="241" t="s">
        <v>190</v>
      </c>
      <c r="Z549" s="241" t="s">
        <v>190</v>
      </c>
      <c r="AA549" s="241" t="s">
        <v>190</v>
      </c>
      <c r="AB549" s="241" t="s">
        <v>189</v>
      </c>
      <c r="AC549" s="241" t="s">
        <v>189</v>
      </c>
      <c r="AD549" s="241" t="s">
        <v>189</v>
      </c>
      <c r="AE549" s="241" t="s">
        <v>190</v>
      </c>
      <c r="AF549" s="241" t="s">
        <v>189</v>
      </c>
      <c r="AQ549" s="241">
        <v>0</v>
      </c>
      <c r="AR549" s="241">
        <v>0</v>
      </c>
    </row>
    <row r="550" spans="1:44" ht="15" x14ac:dyDescent="0.25">
      <c r="A550" s="267">
        <v>123011</v>
      </c>
      <c r="B550" t="s">
        <v>428</v>
      </c>
      <c r="C550" s="247" t="s">
        <v>652</v>
      </c>
      <c r="D550" s="247" t="s">
        <v>652</v>
      </c>
      <c r="E550" s="247" t="s">
        <v>652</v>
      </c>
      <c r="F550" s="247" t="s">
        <v>652</v>
      </c>
      <c r="G550" s="247" t="s">
        <v>652</v>
      </c>
      <c r="H550" s="247" t="s">
        <v>652</v>
      </c>
      <c r="I550" s="247" t="s">
        <v>652</v>
      </c>
      <c r="J550" s="247" t="s">
        <v>652</v>
      </c>
      <c r="K550" s="247" t="s">
        <v>652</v>
      </c>
      <c r="L550" s="247" t="s">
        <v>652</v>
      </c>
      <c r="M550" s="247" t="s">
        <v>652</v>
      </c>
      <c r="N550" s="247" t="s">
        <v>652</v>
      </c>
      <c r="O550" s="247" t="s">
        <v>652</v>
      </c>
      <c r="P550" s="247" t="s">
        <v>652</v>
      </c>
      <c r="Q550" s="247" t="s">
        <v>652</v>
      </c>
      <c r="R550" s="247" t="s">
        <v>652</v>
      </c>
      <c r="S550" s="247" t="s">
        <v>652</v>
      </c>
      <c r="T550" s="247" t="s">
        <v>652</v>
      </c>
      <c r="U550" s="247" t="s">
        <v>652</v>
      </c>
      <c r="V550" s="247" t="s">
        <v>652</v>
      </c>
      <c r="W550" s="247" t="s">
        <v>652</v>
      </c>
      <c r="X550" s="247" t="s">
        <v>652</v>
      </c>
      <c r="Y550" s="247" t="s">
        <v>652</v>
      </c>
      <c r="Z550" s="247" t="s">
        <v>652</v>
      </c>
      <c r="AA550" s="247" t="s">
        <v>652</v>
      </c>
      <c r="AB550" s="247" t="s">
        <v>652</v>
      </c>
      <c r="AC550" s="247" t="s">
        <v>652</v>
      </c>
      <c r="AD550" s="247" t="s">
        <v>652</v>
      </c>
      <c r="AE550" s="247" t="s">
        <v>652</v>
      </c>
      <c r="AF550" s="247" t="s">
        <v>652</v>
      </c>
      <c r="AG550" s="247"/>
      <c r="AH550" s="247"/>
      <c r="AI550" s="247"/>
      <c r="AJ550" s="247"/>
      <c r="AK550" s="247"/>
      <c r="AL550" s="247"/>
      <c r="AM550" s="247"/>
      <c r="AN550" s="247"/>
      <c r="AO550" s="247"/>
      <c r="AP550" s="247"/>
      <c r="AQ550" s="241" t="s">
        <v>1799</v>
      </c>
      <c r="AR550" s="241">
        <v>0</v>
      </c>
    </row>
    <row r="551" spans="1:44" x14ac:dyDescent="0.2">
      <c r="A551">
        <v>123020</v>
      </c>
      <c r="B551" t="s">
        <v>428</v>
      </c>
      <c r="C551" t="s">
        <v>190</v>
      </c>
      <c r="D551" t="s">
        <v>190</v>
      </c>
      <c r="E551" t="s">
        <v>190</v>
      </c>
      <c r="F551" t="s">
        <v>190</v>
      </c>
      <c r="G551" t="s">
        <v>188</v>
      </c>
      <c r="H551" t="s">
        <v>190</v>
      </c>
      <c r="I551" t="s">
        <v>190</v>
      </c>
      <c r="J551" t="s">
        <v>190</v>
      </c>
      <c r="K551" t="s">
        <v>188</v>
      </c>
      <c r="L551" t="s">
        <v>188</v>
      </c>
      <c r="M551" t="s">
        <v>190</v>
      </c>
      <c r="N551" t="s">
        <v>190</v>
      </c>
      <c r="O551" t="s">
        <v>190</v>
      </c>
      <c r="P551" t="s">
        <v>190</v>
      </c>
      <c r="Q551" t="s">
        <v>190</v>
      </c>
      <c r="R551" t="s">
        <v>188</v>
      </c>
      <c r="S551" t="s">
        <v>190</v>
      </c>
      <c r="T551" t="s">
        <v>190</v>
      </c>
      <c r="U551" t="s">
        <v>190</v>
      </c>
      <c r="V551" t="s">
        <v>190</v>
      </c>
      <c r="W551" t="s">
        <v>190</v>
      </c>
      <c r="X551" t="s">
        <v>190</v>
      </c>
      <c r="Y551" t="s">
        <v>189</v>
      </c>
      <c r="Z551" t="s">
        <v>189</v>
      </c>
      <c r="AA551" t="s">
        <v>190</v>
      </c>
      <c r="AB551" t="s">
        <v>189</v>
      </c>
      <c r="AC551" t="s">
        <v>189</v>
      </c>
      <c r="AD551" t="s">
        <v>190</v>
      </c>
      <c r="AE551" t="s">
        <v>189</v>
      </c>
      <c r="AF551" t="s">
        <v>190</v>
      </c>
      <c r="AG551"/>
      <c r="AH551"/>
      <c r="AI551"/>
      <c r="AJ551"/>
      <c r="AK551"/>
      <c r="AL551"/>
      <c r="AM551"/>
      <c r="AN551"/>
      <c r="AO551"/>
      <c r="AP551"/>
      <c r="AQ551" s="241">
        <v>0</v>
      </c>
      <c r="AR551" s="241">
        <v>0</v>
      </c>
    </row>
    <row r="552" spans="1:44" x14ac:dyDescent="0.2">
      <c r="A552">
        <v>123025</v>
      </c>
      <c r="B552" t="s">
        <v>428</v>
      </c>
      <c r="C552" t="s">
        <v>190</v>
      </c>
      <c r="D552" t="s">
        <v>188</v>
      </c>
      <c r="E552" t="s">
        <v>190</v>
      </c>
      <c r="F552" t="s">
        <v>190</v>
      </c>
      <c r="G552" t="s">
        <v>188</v>
      </c>
      <c r="H552" t="s">
        <v>190</v>
      </c>
      <c r="I552" t="s">
        <v>188</v>
      </c>
      <c r="J552" t="s">
        <v>189</v>
      </c>
      <c r="K552" t="s">
        <v>190</v>
      </c>
      <c r="L552" t="s">
        <v>190</v>
      </c>
      <c r="M552" t="s">
        <v>190</v>
      </c>
      <c r="N552" t="s">
        <v>188</v>
      </c>
      <c r="O552" t="s">
        <v>190</v>
      </c>
      <c r="P552" t="s">
        <v>188</v>
      </c>
      <c r="Q552" t="s">
        <v>190</v>
      </c>
      <c r="R552" t="s">
        <v>190</v>
      </c>
      <c r="S552" t="s">
        <v>189</v>
      </c>
      <c r="T552" t="s">
        <v>189</v>
      </c>
      <c r="U552" t="s">
        <v>188</v>
      </c>
      <c r="V552" t="s">
        <v>188</v>
      </c>
      <c r="W552" t="s">
        <v>190</v>
      </c>
      <c r="X552" t="s">
        <v>190</v>
      </c>
      <c r="Y552" t="s">
        <v>188</v>
      </c>
      <c r="Z552" t="s">
        <v>188</v>
      </c>
      <c r="AA552" t="s">
        <v>190</v>
      </c>
      <c r="AB552" t="s">
        <v>188</v>
      </c>
      <c r="AC552" t="s">
        <v>189</v>
      </c>
      <c r="AD552" t="s">
        <v>189</v>
      </c>
      <c r="AE552" t="s">
        <v>189</v>
      </c>
      <c r="AF552" t="s">
        <v>190</v>
      </c>
      <c r="AG552"/>
      <c r="AH552"/>
      <c r="AI552"/>
      <c r="AJ552"/>
      <c r="AK552"/>
      <c r="AL552"/>
      <c r="AM552"/>
      <c r="AN552"/>
      <c r="AO552"/>
      <c r="AP552"/>
      <c r="AQ552" s="241">
        <v>0</v>
      </c>
      <c r="AR552" s="241">
        <v>0</v>
      </c>
    </row>
    <row r="553" spans="1:44" ht="15" x14ac:dyDescent="0.25">
      <c r="A553" s="267">
        <v>123030</v>
      </c>
      <c r="B553" t="s">
        <v>428</v>
      </c>
      <c r="C553" s="247" t="s">
        <v>190</v>
      </c>
      <c r="D553" s="247" t="s">
        <v>190</v>
      </c>
      <c r="E553" s="247" t="s">
        <v>188</v>
      </c>
      <c r="F553" s="247" t="s">
        <v>190</v>
      </c>
      <c r="G553" s="247" t="s">
        <v>190</v>
      </c>
      <c r="H553" s="247" t="s">
        <v>190</v>
      </c>
      <c r="I553" s="247" t="s">
        <v>188</v>
      </c>
      <c r="J553" s="247" t="s">
        <v>190</v>
      </c>
      <c r="K553" s="247" t="s">
        <v>190</v>
      </c>
      <c r="L553" s="247" t="s">
        <v>190</v>
      </c>
      <c r="M553" s="247" t="s">
        <v>190</v>
      </c>
      <c r="N553" s="247" t="s">
        <v>188</v>
      </c>
      <c r="O553" s="247" t="s">
        <v>188</v>
      </c>
      <c r="P553" s="247" t="s">
        <v>190</v>
      </c>
      <c r="Q553" s="247" t="s">
        <v>190</v>
      </c>
      <c r="R553" s="247" t="s">
        <v>189</v>
      </c>
      <c r="S553" s="247" t="s">
        <v>189</v>
      </c>
      <c r="T553" s="247" t="s">
        <v>190</v>
      </c>
      <c r="U553" s="247" t="s">
        <v>190</v>
      </c>
      <c r="V553" s="247" t="s">
        <v>189</v>
      </c>
      <c r="W553" s="247" t="s">
        <v>190</v>
      </c>
      <c r="X553" s="247" t="s">
        <v>190</v>
      </c>
      <c r="Y553" s="247" t="s">
        <v>188</v>
      </c>
      <c r="Z553" s="247" t="s">
        <v>189</v>
      </c>
      <c r="AA553" s="247" t="s">
        <v>190</v>
      </c>
      <c r="AB553" s="247" t="s">
        <v>189</v>
      </c>
      <c r="AC553" s="247" t="s">
        <v>189</v>
      </c>
      <c r="AD553" s="247" t="s">
        <v>189</v>
      </c>
      <c r="AE553" s="247" t="s">
        <v>189</v>
      </c>
      <c r="AF553" s="247" t="s">
        <v>189</v>
      </c>
      <c r="AG553" s="247"/>
      <c r="AH553" s="247"/>
      <c r="AI553" s="247"/>
      <c r="AJ553" s="247"/>
      <c r="AK553" s="247"/>
      <c r="AL553" s="247"/>
      <c r="AM553" s="247"/>
      <c r="AN553" s="247"/>
      <c r="AO553" s="247"/>
      <c r="AP553" s="247"/>
      <c r="AQ553" s="241">
        <v>0</v>
      </c>
      <c r="AR553" s="241">
        <v>0</v>
      </c>
    </row>
    <row r="554" spans="1:44" x14ac:dyDescent="0.2">
      <c r="A554">
        <v>123042</v>
      </c>
      <c r="B554" t="s">
        <v>428</v>
      </c>
      <c r="C554" t="s">
        <v>188</v>
      </c>
      <c r="D554" t="s">
        <v>188</v>
      </c>
      <c r="E554" t="s">
        <v>188</v>
      </c>
      <c r="F554" t="s">
        <v>188</v>
      </c>
      <c r="G554" t="s">
        <v>188</v>
      </c>
      <c r="H554" t="s">
        <v>190</v>
      </c>
      <c r="I554" t="s">
        <v>188</v>
      </c>
      <c r="J554" t="s">
        <v>188</v>
      </c>
      <c r="K554" t="s">
        <v>188</v>
      </c>
      <c r="L554" t="s">
        <v>188</v>
      </c>
      <c r="M554" t="s">
        <v>188</v>
      </c>
      <c r="N554" t="s">
        <v>188</v>
      </c>
      <c r="O554" t="s">
        <v>190</v>
      </c>
      <c r="P554" t="s">
        <v>190</v>
      </c>
      <c r="Q554" t="s">
        <v>190</v>
      </c>
      <c r="R554" t="s">
        <v>188</v>
      </c>
      <c r="S554" t="s">
        <v>190</v>
      </c>
      <c r="T554" t="s">
        <v>190</v>
      </c>
      <c r="U554" t="s">
        <v>190</v>
      </c>
      <c r="V554" t="s">
        <v>188</v>
      </c>
      <c r="W554" t="s">
        <v>188</v>
      </c>
      <c r="X554" t="s">
        <v>190</v>
      </c>
      <c r="Y554" t="s">
        <v>188</v>
      </c>
      <c r="Z554" t="s">
        <v>188</v>
      </c>
      <c r="AA554" t="s">
        <v>190</v>
      </c>
      <c r="AB554" t="s">
        <v>190</v>
      </c>
      <c r="AC554" t="s">
        <v>190</v>
      </c>
      <c r="AD554" t="s">
        <v>188</v>
      </c>
      <c r="AE554" t="s">
        <v>188</v>
      </c>
      <c r="AF554" t="s">
        <v>190</v>
      </c>
      <c r="AG554"/>
      <c r="AH554"/>
      <c r="AI554"/>
      <c r="AJ554"/>
      <c r="AK554"/>
      <c r="AL554"/>
      <c r="AM554"/>
      <c r="AN554"/>
      <c r="AO554"/>
      <c r="AP554"/>
      <c r="AQ554" s="241">
        <v>0</v>
      </c>
      <c r="AR554" s="241">
        <v>0</v>
      </c>
    </row>
    <row r="555" spans="1:44" ht="21.75" x14ac:dyDescent="0.5">
      <c r="A555" s="268">
        <v>123047</v>
      </c>
      <c r="B555" t="s">
        <v>428</v>
      </c>
      <c r="C555" s="241" t="s">
        <v>652</v>
      </c>
      <c r="D555" s="241" t="s">
        <v>652</v>
      </c>
      <c r="E555" s="241" t="s">
        <v>652</v>
      </c>
      <c r="F555" s="241" t="s">
        <v>652</v>
      </c>
      <c r="G555" s="241" t="s">
        <v>652</v>
      </c>
      <c r="H555" s="241" t="s">
        <v>652</v>
      </c>
      <c r="I555" s="241" t="s">
        <v>652</v>
      </c>
      <c r="J555" s="241" t="s">
        <v>652</v>
      </c>
      <c r="K555" s="241" t="s">
        <v>652</v>
      </c>
      <c r="L555" s="241" t="s">
        <v>652</v>
      </c>
      <c r="M555" s="241" t="s">
        <v>652</v>
      </c>
      <c r="N555" s="241" t="s">
        <v>652</v>
      </c>
      <c r="O555" s="241" t="s">
        <v>652</v>
      </c>
      <c r="P555" s="241" t="s">
        <v>652</v>
      </c>
      <c r="Q555" s="241" t="s">
        <v>652</v>
      </c>
      <c r="R555" s="241" t="s">
        <v>652</v>
      </c>
      <c r="S555" s="241" t="s">
        <v>652</v>
      </c>
      <c r="T555" s="241" t="s">
        <v>652</v>
      </c>
      <c r="U555" s="241" t="s">
        <v>652</v>
      </c>
      <c r="V555" s="241" t="s">
        <v>652</v>
      </c>
      <c r="W555" s="241" t="s">
        <v>652</v>
      </c>
      <c r="X555" s="241" t="s">
        <v>652</v>
      </c>
      <c r="Y555" s="241" t="s">
        <v>652</v>
      </c>
      <c r="Z555" s="241" t="s">
        <v>652</v>
      </c>
      <c r="AA555" s="241" t="s">
        <v>652</v>
      </c>
      <c r="AB555" s="241" t="s">
        <v>652</v>
      </c>
      <c r="AC555" s="241" t="s">
        <v>652</v>
      </c>
      <c r="AD555" s="241" t="s">
        <v>652</v>
      </c>
      <c r="AE555" s="241" t="s">
        <v>652</v>
      </c>
      <c r="AF555" s="241" t="s">
        <v>652</v>
      </c>
      <c r="AQ555" s="241" t="s">
        <v>1799</v>
      </c>
      <c r="AR555" s="241">
        <v>0</v>
      </c>
    </row>
    <row r="556" spans="1:44" x14ac:dyDescent="0.2">
      <c r="A556" s="241">
        <v>123081</v>
      </c>
      <c r="B556" t="s">
        <v>428</v>
      </c>
      <c r="C556" s="241" t="s">
        <v>190</v>
      </c>
      <c r="D556" s="241" t="s">
        <v>190</v>
      </c>
      <c r="E556" s="241" t="s">
        <v>188</v>
      </c>
      <c r="F556" s="241" t="s">
        <v>188</v>
      </c>
      <c r="G556" s="241" t="s">
        <v>190</v>
      </c>
      <c r="H556" s="241" t="s">
        <v>190</v>
      </c>
      <c r="I556" s="241" t="s">
        <v>190</v>
      </c>
      <c r="J556" s="241" t="s">
        <v>190</v>
      </c>
      <c r="K556" s="241" t="s">
        <v>190</v>
      </c>
      <c r="L556" s="241" t="s">
        <v>190</v>
      </c>
      <c r="M556" s="241" t="s">
        <v>189</v>
      </c>
      <c r="N556" s="241" t="s">
        <v>190</v>
      </c>
      <c r="O556" s="241" t="s">
        <v>190</v>
      </c>
      <c r="P556" s="241" t="s">
        <v>190</v>
      </c>
      <c r="Q556" s="241" t="s">
        <v>190</v>
      </c>
      <c r="R556" s="241" t="s">
        <v>188</v>
      </c>
      <c r="S556" s="241" t="s">
        <v>188</v>
      </c>
      <c r="T556" s="241" t="s">
        <v>188</v>
      </c>
      <c r="U556" s="241" t="s">
        <v>188</v>
      </c>
      <c r="V556" s="241" t="s">
        <v>190</v>
      </c>
      <c r="W556" s="241" t="s">
        <v>190</v>
      </c>
      <c r="X556" s="241" t="s">
        <v>190</v>
      </c>
      <c r="Y556" s="241" t="s">
        <v>190</v>
      </c>
      <c r="Z556" s="241" t="s">
        <v>190</v>
      </c>
      <c r="AA556" s="241" t="s">
        <v>190</v>
      </c>
      <c r="AB556" s="241" t="s">
        <v>189</v>
      </c>
      <c r="AC556" s="241" t="s">
        <v>189</v>
      </c>
      <c r="AD556" s="241" t="s">
        <v>189</v>
      </c>
      <c r="AE556" s="241" t="s">
        <v>189</v>
      </c>
      <c r="AF556" s="241" t="s">
        <v>189</v>
      </c>
      <c r="AQ556" s="241">
        <v>0</v>
      </c>
      <c r="AR556" s="241">
        <v>0</v>
      </c>
    </row>
    <row r="557" spans="1:44" x14ac:dyDescent="0.2">
      <c r="A557">
        <v>123083</v>
      </c>
      <c r="B557" t="s">
        <v>428</v>
      </c>
      <c r="C557" t="s">
        <v>190</v>
      </c>
      <c r="D557" t="s">
        <v>188</v>
      </c>
      <c r="E557" t="s">
        <v>188</v>
      </c>
      <c r="F557" t="s">
        <v>188</v>
      </c>
      <c r="G557" t="s">
        <v>190</v>
      </c>
      <c r="H557" t="s">
        <v>188</v>
      </c>
      <c r="I557" t="s">
        <v>188</v>
      </c>
      <c r="J557" t="s">
        <v>190</v>
      </c>
      <c r="K557" t="s">
        <v>189</v>
      </c>
      <c r="L557" t="s">
        <v>188</v>
      </c>
      <c r="M557" t="s">
        <v>190</v>
      </c>
      <c r="N557" t="s">
        <v>188</v>
      </c>
      <c r="O557" t="s">
        <v>190</v>
      </c>
      <c r="P557" t="s">
        <v>190</v>
      </c>
      <c r="Q557" t="s">
        <v>190</v>
      </c>
      <c r="R557" t="s">
        <v>190</v>
      </c>
      <c r="S557" t="s">
        <v>188</v>
      </c>
      <c r="T557" t="s">
        <v>188</v>
      </c>
      <c r="U557" t="s">
        <v>190</v>
      </c>
      <c r="V557" t="s">
        <v>190</v>
      </c>
      <c r="W557" t="s">
        <v>190</v>
      </c>
      <c r="X557" t="s">
        <v>190</v>
      </c>
      <c r="Y557" t="s">
        <v>190</v>
      </c>
      <c r="Z557" t="s">
        <v>190</v>
      </c>
      <c r="AA557" t="s">
        <v>190</v>
      </c>
      <c r="AB557" t="s">
        <v>190</v>
      </c>
      <c r="AC557" t="s">
        <v>188</v>
      </c>
      <c r="AD557" t="s">
        <v>188</v>
      </c>
      <c r="AE557" t="s">
        <v>188</v>
      </c>
      <c r="AF557" t="s">
        <v>188</v>
      </c>
      <c r="AG557"/>
      <c r="AH557"/>
      <c r="AI557"/>
      <c r="AJ557"/>
      <c r="AK557"/>
      <c r="AL557"/>
      <c r="AM557"/>
      <c r="AN557"/>
      <c r="AO557"/>
      <c r="AP557"/>
      <c r="AQ557" s="241">
        <v>0</v>
      </c>
      <c r="AR557" s="241">
        <v>0</v>
      </c>
    </row>
    <row r="558" spans="1:44" x14ac:dyDescent="0.2">
      <c r="A558" s="241">
        <v>123084</v>
      </c>
      <c r="B558" t="s">
        <v>428</v>
      </c>
      <c r="C558" s="241" t="s">
        <v>190</v>
      </c>
      <c r="D558" s="241" t="s">
        <v>190</v>
      </c>
      <c r="E558" s="241" t="s">
        <v>190</v>
      </c>
      <c r="F558" s="241" t="s">
        <v>190</v>
      </c>
      <c r="G558" s="241" t="s">
        <v>188</v>
      </c>
      <c r="H558" s="241" t="s">
        <v>190</v>
      </c>
      <c r="I558" s="241" t="s">
        <v>190</v>
      </c>
      <c r="J558" s="241" t="s">
        <v>190</v>
      </c>
      <c r="K558" s="241" t="s">
        <v>190</v>
      </c>
      <c r="L558" s="241" t="s">
        <v>190</v>
      </c>
      <c r="M558" s="241" t="s">
        <v>189</v>
      </c>
      <c r="N558" s="241" t="s">
        <v>190</v>
      </c>
      <c r="O558" s="241" t="s">
        <v>188</v>
      </c>
      <c r="P558" s="241" t="s">
        <v>188</v>
      </c>
      <c r="Q558" s="241" t="s">
        <v>190</v>
      </c>
      <c r="R558" s="241" t="s">
        <v>189</v>
      </c>
      <c r="S558" s="241" t="s">
        <v>190</v>
      </c>
      <c r="T558" s="241" t="s">
        <v>190</v>
      </c>
      <c r="U558" s="241" t="s">
        <v>190</v>
      </c>
      <c r="V558" s="241" t="s">
        <v>190</v>
      </c>
      <c r="W558" s="241" t="s">
        <v>190</v>
      </c>
      <c r="X558" s="241" t="s">
        <v>190</v>
      </c>
      <c r="Y558" s="241" t="s">
        <v>190</v>
      </c>
      <c r="Z558" s="241" t="s">
        <v>189</v>
      </c>
      <c r="AA558" s="241" t="s">
        <v>190</v>
      </c>
      <c r="AB558" s="241" t="s">
        <v>190</v>
      </c>
      <c r="AC558" s="241" t="s">
        <v>190</v>
      </c>
      <c r="AD558" s="241" t="s">
        <v>190</v>
      </c>
      <c r="AE558" s="241" t="s">
        <v>190</v>
      </c>
      <c r="AF558" s="241" t="s">
        <v>190</v>
      </c>
      <c r="AQ558" s="241">
        <v>0</v>
      </c>
      <c r="AR558" s="241">
        <v>0</v>
      </c>
    </row>
    <row r="559" spans="1:44" x14ac:dyDescent="0.2">
      <c r="A559">
        <v>123092</v>
      </c>
      <c r="B559" t="s">
        <v>428</v>
      </c>
      <c r="C559" t="s">
        <v>190</v>
      </c>
      <c r="D559" t="s">
        <v>188</v>
      </c>
      <c r="E559" t="s">
        <v>188</v>
      </c>
      <c r="F559" t="s">
        <v>188</v>
      </c>
      <c r="G559" t="s">
        <v>190</v>
      </c>
      <c r="H559" t="s">
        <v>188</v>
      </c>
      <c r="I559" t="s">
        <v>188</v>
      </c>
      <c r="J559" t="s">
        <v>190</v>
      </c>
      <c r="K559" t="s">
        <v>190</v>
      </c>
      <c r="L559" t="s">
        <v>188</v>
      </c>
      <c r="M559" t="s">
        <v>190</v>
      </c>
      <c r="N559" t="s">
        <v>188</v>
      </c>
      <c r="O559" t="s">
        <v>188</v>
      </c>
      <c r="P559" t="s">
        <v>188</v>
      </c>
      <c r="Q559" t="s">
        <v>188</v>
      </c>
      <c r="R559" t="s">
        <v>190</v>
      </c>
      <c r="S559"/>
      <c r="T559" t="s">
        <v>189</v>
      </c>
      <c r="U559" t="s">
        <v>189</v>
      </c>
      <c r="V559" t="s">
        <v>188</v>
      </c>
      <c r="W559" t="s">
        <v>190</v>
      </c>
      <c r="X559" t="s">
        <v>189</v>
      </c>
      <c r="Y559" t="s">
        <v>188</v>
      </c>
      <c r="Z559" t="s">
        <v>190</v>
      </c>
      <c r="AA559" t="s">
        <v>189</v>
      </c>
      <c r="AB559" t="s">
        <v>188</v>
      </c>
      <c r="AC559" t="s">
        <v>190</v>
      </c>
      <c r="AD559" t="s">
        <v>190</v>
      </c>
      <c r="AE559" t="s">
        <v>190</v>
      </c>
      <c r="AF559" t="s">
        <v>188</v>
      </c>
      <c r="AG559"/>
      <c r="AH559"/>
      <c r="AI559"/>
      <c r="AJ559"/>
      <c r="AK559"/>
      <c r="AL559"/>
      <c r="AM559"/>
      <c r="AN559"/>
      <c r="AO559"/>
      <c r="AP559"/>
      <c r="AQ559" s="241">
        <v>0</v>
      </c>
      <c r="AR559" s="241">
        <v>0</v>
      </c>
    </row>
    <row r="560" spans="1:44" x14ac:dyDescent="0.2">
      <c r="A560">
        <v>123107</v>
      </c>
      <c r="B560" t="s">
        <v>428</v>
      </c>
      <c r="C560" t="s">
        <v>190</v>
      </c>
      <c r="D560" t="s">
        <v>190</v>
      </c>
      <c r="E560" t="s">
        <v>190</v>
      </c>
      <c r="F560" t="s">
        <v>188</v>
      </c>
      <c r="G560" t="s">
        <v>188</v>
      </c>
      <c r="H560" t="s">
        <v>188</v>
      </c>
      <c r="I560" t="s">
        <v>190</v>
      </c>
      <c r="J560" t="s">
        <v>188</v>
      </c>
      <c r="K560" t="s">
        <v>190</v>
      </c>
      <c r="L560" t="s">
        <v>190</v>
      </c>
      <c r="M560" t="s">
        <v>188</v>
      </c>
      <c r="N560" t="s">
        <v>188</v>
      </c>
      <c r="O560" t="s">
        <v>190</v>
      </c>
      <c r="P560" t="s">
        <v>188</v>
      </c>
      <c r="Q560" t="s">
        <v>188</v>
      </c>
      <c r="R560" t="s">
        <v>188</v>
      </c>
      <c r="S560" t="s">
        <v>188</v>
      </c>
      <c r="T560" t="s">
        <v>188</v>
      </c>
      <c r="U560" t="s">
        <v>188</v>
      </c>
      <c r="V560" t="s">
        <v>188</v>
      </c>
      <c r="W560" t="s">
        <v>190</v>
      </c>
      <c r="X560" t="s">
        <v>190</v>
      </c>
      <c r="Y560" t="s">
        <v>189</v>
      </c>
      <c r="Z560" t="s">
        <v>190</v>
      </c>
      <c r="AA560" t="s">
        <v>190</v>
      </c>
      <c r="AB560" t="s">
        <v>189</v>
      </c>
      <c r="AC560" t="s">
        <v>189</v>
      </c>
      <c r="AD560" t="s">
        <v>189</v>
      </c>
      <c r="AE560" t="s">
        <v>189</v>
      </c>
      <c r="AF560" t="s">
        <v>189</v>
      </c>
      <c r="AG560"/>
      <c r="AH560"/>
      <c r="AI560"/>
      <c r="AJ560"/>
      <c r="AK560"/>
      <c r="AL560"/>
      <c r="AM560"/>
      <c r="AN560"/>
      <c r="AO560"/>
      <c r="AP560"/>
      <c r="AQ560" s="241">
        <v>0</v>
      </c>
      <c r="AR560" s="241">
        <v>0</v>
      </c>
    </row>
    <row r="561" spans="1:44" ht="15" x14ac:dyDescent="0.25">
      <c r="A561" s="267">
        <v>123112</v>
      </c>
      <c r="B561" t="s">
        <v>428</v>
      </c>
      <c r="C561" s="247" t="s">
        <v>652</v>
      </c>
      <c r="D561" s="247" t="s">
        <v>652</v>
      </c>
      <c r="E561" s="247" t="s">
        <v>652</v>
      </c>
      <c r="F561" s="247" t="s">
        <v>652</v>
      </c>
      <c r="G561" s="247" t="s">
        <v>652</v>
      </c>
      <c r="H561" s="247" t="s">
        <v>652</v>
      </c>
      <c r="I561" s="247" t="s">
        <v>652</v>
      </c>
      <c r="J561" s="247" t="s">
        <v>652</v>
      </c>
      <c r="K561" s="247" t="s">
        <v>652</v>
      </c>
      <c r="L561" s="247" t="s">
        <v>652</v>
      </c>
      <c r="M561" s="247" t="s">
        <v>652</v>
      </c>
      <c r="N561" s="247" t="s">
        <v>652</v>
      </c>
      <c r="O561" s="247" t="s">
        <v>652</v>
      </c>
      <c r="P561" s="247" t="s">
        <v>652</v>
      </c>
      <c r="Q561" s="247" t="s">
        <v>652</v>
      </c>
      <c r="R561" s="247" t="s">
        <v>652</v>
      </c>
      <c r="S561" s="247" t="s">
        <v>652</v>
      </c>
      <c r="T561" s="247" t="s">
        <v>652</v>
      </c>
      <c r="U561" s="247" t="s">
        <v>652</v>
      </c>
      <c r="V561" s="247" t="s">
        <v>652</v>
      </c>
      <c r="W561" s="247" t="s">
        <v>652</v>
      </c>
      <c r="X561" s="247" t="s">
        <v>652</v>
      </c>
      <c r="Y561" s="247" t="s">
        <v>652</v>
      </c>
      <c r="Z561" s="247" t="s">
        <v>652</v>
      </c>
      <c r="AA561" s="247" t="s">
        <v>652</v>
      </c>
      <c r="AB561" s="247" t="s">
        <v>652</v>
      </c>
      <c r="AC561" s="247" t="s">
        <v>652</v>
      </c>
      <c r="AD561" s="247" t="s">
        <v>652</v>
      </c>
      <c r="AE561" s="247" t="s">
        <v>652</v>
      </c>
      <c r="AF561" s="247" t="s">
        <v>652</v>
      </c>
      <c r="AG561" s="247"/>
      <c r="AH561" s="247"/>
      <c r="AI561" s="247"/>
      <c r="AJ561" s="247"/>
      <c r="AK561" s="247"/>
      <c r="AL561" s="247"/>
      <c r="AM561" s="247"/>
      <c r="AN561" s="247"/>
      <c r="AO561" s="247"/>
      <c r="AP561" s="247"/>
      <c r="AQ561" s="241" t="s">
        <v>1799</v>
      </c>
      <c r="AR561" s="241">
        <v>0</v>
      </c>
    </row>
    <row r="562" spans="1:44" x14ac:dyDescent="0.2">
      <c r="A562">
        <v>123117</v>
      </c>
      <c r="B562" t="s">
        <v>428</v>
      </c>
      <c r="C562" t="s">
        <v>190</v>
      </c>
      <c r="D562" t="s">
        <v>190</v>
      </c>
      <c r="E562" t="s">
        <v>190</v>
      </c>
      <c r="F562" t="s">
        <v>188</v>
      </c>
      <c r="G562" t="s">
        <v>190</v>
      </c>
      <c r="H562" t="s">
        <v>188</v>
      </c>
      <c r="I562" t="s">
        <v>188</v>
      </c>
      <c r="J562" t="s">
        <v>190</v>
      </c>
      <c r="K562" t="s">
        <v>190</v>
      </c>
      <c r="L562" t="s">
        <v>188</v>
      </c>
      <c r="M562" t="s">
        <v>190</v>
      </c>
      <c r="N562" t="s">
        <v>188</v>
      </c>
      <c r="O562" t="s">
        <v>190</v>
      </c>
      <c r="P562" t="s">
        <v>188</v>
      </c>
      <c r="Q562" t="s">
        <v>190</v>
      </c>
      <c r="R562" t="s">
        <v>190</v>
      </c>
      <c r="S562" t="s">
        <v>190</v>
      </c>
      <c r="T562" t="s">
        <v>190</v>
      </c>
      <c r="U562" t="s">
        <v>189</v>
      </c>
      <c r="V562" t="s">
        <v>190</v>
      </c>
      <c r="W562" t="s">
        <v>190</v>
      </c>
      <c r="X562" t="s">
        <v>190</v>
      </c>
      <c r="Y562" t="s">
        <v>189</v>
      </c>
      <c r="Z562" t="s">
        <v>189</v>
      </c>
      <c r="AA562" t="s">
        <v>190</v>
      </c>
      <c r="AB562" t="s">
        <v>189</v>
      </c>
      <c r="AC562" t="s">
        <v>189</v>
      </c>
      <c r="AD562" t="s">
        <v>189</v>
      </c>
      <c r="AE562" t="s">
        <v>189</v>
      </c>
      <c r="AF562" t="s">
        <v>189</v>
      </c>
      <c r="AG562"/>
      <c r="AH562"/>
      <c r="AI562"/>
      <c r="AJ562"/>
      <c r="AK562"/>
      <c r="AL562"/>
      <c r="AM562"/>
      <c r="AN562"/>
      <c r="AO562"/>
      <c r="AP562"/>
      <c r="AQ562" s="241">
        <v>0</v>
      </c>
      <c r="AR562" s="241">
        <v>0</v>
      </c>
    </row>
    <row r="563" spans="1:44" ht="21.75" x14ac:dyDescent="0.5">
      <c r="A563" s="254">
        <v>123124</v>
      </c>
      <c r="B563" t="s">
        <v>428</v>
      </c>
      <c r="C563" s="241" t="s">
        <v>652</v>
      </c>
      <c r="D563" s="241" t="s">
        <v>652</v>
      </c>
      <c r="E563" s="241" t="s">
        <v>652</v>
      </c>
      <c r="F563" s="241" t="s">
        <v>652</v>
      </c>
      <c r="G563" s="241" t="s">
        <v>652</v>
      </c>
      <c r="H563" s="241" t="s">
        <v>652</v>
      </c>
      <c r="I563" s="241" t="s">
        <v>652</v>
      </c>
      <c r="J563" s="241" t="s">
        <v>652</v>
      </c>
      <c r="K563" s="241" t="s">
        <v>652</v>
      </c>
      <c r="L563" s="241" t="s">
        <v>652</v>
      </c>
      <c r="M563" s="241" t="s">
        <v>652</v>
      </c>
      <c r="N563" s="241" t="s">
        <v>652</v>
      </c>
      <c r="O563" s="241" t="s">
        <v>652</v>
      </c>
      <c r="P563" s="241" t="s">
        <v>652</v>
      </c>
      <c r="Q563" s="241" t="s">
        <v>652</v>
      </c>
      <c r="R563" s="241" t="s">
        <v>652</v>
      </c>
      <c r="S563" s="241" t="s">
        <v>652</v>
      </c>
      <c r="T563" s="241" t="s">
        <v>652</v>
      </c>
      <c r="U563" s="241" t="s">
        <v>652</v>
      </c>
      <c r="V563" s="241" t="s">
        <v>652</v>
      </c>
      <c r="W563" s="241" t="s">
        <v>652</v>
      </c>
      <c r="X563" s="241" t="s">
        <v>652</v>
      </c>
      <c r="Y563" s="241" t="s">
        <v>652</v>
      </c>
      <c r="Z563" s="241" t="s">
        <v>652</v>
      </c>
      <c r="AA563" s="241" t="s">
        <v>652</v>
      </c>
      <c r="AB563" s="241" t="s">
        <v>652</v>
      </c>
      <c r="AC563" s="241" t="s">
        <v>652</v>
      </c>
      <c r="AD563" s="241" t="s">
        <v>652</v>
      </c>
      <c r="AE563" s="241" t="s">
        <v>652</v>
      </c>
      <c r="AF563" s="241" t="s">
        <v>652</v>
      </c>
      <c r="AQ563" s="241" t="s">
        <v>1799</v>
      </c>
      <c r="AR563" s="241">
        <v>0</v>
      </c>
    </row>
    <row r="564" spans="1:44" ht="15" x14ac:dyDescent="0.25">
      <c r="A564" s="267">
        <v>123133</v>
      </c>
      <c r="B564" t="s">
        <v>428</v>
      </c>
      <c r="C564" s="247" t="s">
        <v>190</v>
      </c>
      <c r="D564" s="247" t="s">
        <v>188</v>
      </c>
      <c r="E564" s="247" t="s">
        <v>190</v>
      </c>
      <c r="F564" s="247" t="s">
        <v>190</v>
      </c>
      <c r="G564" s="247" t="s">
        <v>188</v>
      </c>
      <c r="H564" s="247" t="s">
        <v>190</v>
      </c>
      <c r="I564" s="247" t="s">
        <v>190</v>
      </c>
      <c r="J564" s="247" t="s">
        <v>188</v>
      </c>
      <c r="K564" s="247" t="s">
        <v>190</v>
      </c>
      <c r="L564" s="247" t="s">
        <v>188</v>
      </c>
      <c r="M564" s="247" t="s">
        <v>190</v>
      </c>
      <c r="N564" s="247" t="s">
        <v>188</v>
      </c>
      <c r="O564" s="247" t="s">
        <v>189</v>
      </c>
      <c r="P564" s="247" t="s">
        <v>190</v>
      </c>
      <c r="Q564" s="247" t="s">
        <v>190</v>
      </c>
      <c r="R564" s="247" t="s">
        <v>190</v>
      </c>
      <c r="S564" s="247" t="s">
        <v>190</v>
      </c>
      <c r="T564" s="247" t="s">
        <v>189</v>
      </c>
      <c r="U564" s="247" t="s">
        <v>190</v>
      </c>
      <c r="V564" s="247" t="s">
        <v>189</v>
      </c>
      <c r="W564" s="247" t="s">
        <v>189</v>
      </c>
      <c r="X564" s="247" t="s">
        <v>189</v>
      </c>
      <c r="Y564" s="247" t="s">
        <v>189</v>
      </c>
      <c r="Z564" s="247" t="s">
        <v>189</v>
      </c>
      <c r="AA564" s="247" t="s">
        <v>189</v>
      </c>
      <c r="AB564" s="247" t="s">
        <v>189</v>
      </c>
      <c r="AC564" s="247" t="s">
        <v>189</v>
      </c>
      <c r="AD564" s="247" t="s">
        <v>189</v>
      </c>
      <c r="AE564" s="247" t="s">
        <v>189</v>
      </c>
      <c r="AF564" s="247" t="s">
        <v>189</v>
      </c>
      <c r="AG564" s="247"/>
      <c r="AH564" s="247"/>
      <c r="AI564" s="247"/>
      <c r="AJ564" s="247"/>
      <c r="AK564" s="247"/>
      <c r="AL564" s="247"/>
      <c r="AM564" s="247"/>
      <c r="AN564" s="247"/>
      <c r="AO564" s="247"/>
      <c r="AP564" s="247"/>
      <c r="AQ564" s="241">
        <v>0</v>
      </c>
      <c r="AR564" s="241">
        <v>0</v>
      </c>
    </row>
    <row r="565" spans="1:44" ht="15" x14ac:dyDescent="0.25">
      <c r="A565" s="267">
        <v>123135</v>
      </c>
      <c r="B565" t="s">
        <v>428</v>
      </c>
      <c r="C565" s="247" t="s">
        <v>189</v>
      </c>
      <c r="D565" s="247" t="s">
        <v>189</v>
      </c>
      <c r="E565" s="247" t="s">
        <v>189</v>
      </c>
      <c r="F565" s="247" t="s">
        <v>189</v>
      </c>
      <c r="G565" s="247" t="s">
        <v>189</v>
      </c>
      <c r="H565" s="247" t="s">
        <v>189</v>
      </c>
      <c r="I565" s="247" t="s">
        <v>189</v>
      </c>
      <c r="J565" s="247" t="s">
        <v>189</v>
      </c>
      <c r="K565" s="247" t="s">
        <v>189</v>
      </c>
      <c r="L565" s="247" t="s">
        <v>189</v>
      </c>
      <c r="M565" s="247" t="s">
        <v>189</v>
      </c>
      <c r="N565" s="247" t="s">
        <v>189</v>
      </c>
      <c r="O565" s="247" t="s">
        <v>189</v>
      </c>
      <c r="P565" s="247" t="s">
        <v>189</v>
      </c>
      <c r="Q565" s="247" t="s">
        <v>189</v>
      </c>
      <c r="R565" s="247" t="s">
        <v>189</v>
      </c>
      <c r="S565" s="247" t="s">
        <v>189</v>
      </c>
      <c r="T565" s="247" t="s">
        <v>189</v>
      </c>
      <c r="U565" s="247" t="s">
        <v>189</v>
      </c>
      <c r="V565" s="247" t="s">
        <v>189</v>
      </c>
      <c r="W565" s="247" t="s">
        <v>189</v>
      </c>
      <c r="X565" s="247" t="s">
        <v>189</v>
      </c>
      <c r="Y565" s="247" t="s">
        <v>189</v>
      </c>
      <c r="Z565" s="247" t="s">
        <v>189</v>
      </c>
      <c r="AA565" s="247" t="s">
        <v>189</v>
      </c>
      <c r="AB565" s="247" t="s">
        <v>189</v>
      </c>
      <c r="AC565" s="247" t="s">
        <v>189</v>
      </c>
      <c r="AD565" s="247" t="s">
        <v>189</v>
      </c>
      <c r="AE565" s="247" t="s">
        <v>189</v>
      </c>
      <c r="AF565" s="247" t="s">
        <v>189</v>
      </c>
      <c r="AG565" s="247"/>
      <c r="AH565" s="247"/>
      <c r="AI565" s="247"/>
      <c r="AJ565" s="247"/>
      <c r="AK565" s="247"/>
      <c r="AL565" s="247"/>
      <c r="AM565" s="247"/>
      <c r="AN565" s="247"/>
      <c r="AO565" s="247"/>
      <c r="AP565" s="247"/>
      <c r="AQ565" s="241">
        <v>0</v>
      </c>
      <c r="AR565" s="241">
        <v>0</v>
      </c>
    </row>
    <row r="566" spans="1:44" x14ac:dyDescent="0.2">
      <c r="A566" s="241">
        <v>123147</v>
      </c>
      <c r="B566" t="s">
        <v>428</v>
      </c>
      <c r="C566" s="241" t="s">
        <v>190</v>
      </c>
      <c r="D566" s="241" t="s">
        <v>190</v>
      </c>
      <c r="E566" s="241" t="s">
        <v>190</v>
      </c>
      <c r="F566" s="241" t="s">
        <v>190</v>
      </c>
      <c r="G566" s="241" t="s">
        <v>190</v>
      </c>
      <c r="H566" s="241" t="s">
        <v>190</v>
      </c>
      <c r="I566" s="241" t="s">
        <v>190</v>
      </c>
      <c r="J566" s="241" t="s">
        <v>190</v>
      </c>
      <c r="K566" s="241" t="s">
        <v>190</v>
      </c>
      <c r="L566" s="241" t="s">
        <v>190</v>
      </c>
      <c r="M566" s="241" t="s">
        <v>189</v>
      </c>
      <c r="N566" s="241" t="s">
        <v>188</v>
      </c>
      <c r="O566" s="241" t="s">
        <v>190</v>
      </c>
      <c r="P566" s="241" t="s">
        <v>190</v>
      </c>
      <c r="Q566" s="241" t="s">
        <v>190</v>
      </c>
      <c r="R566" s="241" t="s">
        <v>190</v>
      </c>
      <c r="S566" s="241" t="s">
        <v>190</v>
      </c>
      <c r="T566" s="241" t="s">
        <v>190</v>
      </c>
      <c r="U566" s="241" t="s">
        <v>190</v>
      </c>
      <c r="V566" s="241" t="s">
        <v>190</v>
      </c>
      <c r="W566" s="241" t="s">
        <v>188</v>
      </c>
      <c r="X566" s="241" t="s">
        <v>190</v>
      </c>
      <c r="Y566" s="241" t="s">
        <v>190</v>
      </c>
      <c r="Z566" s="241" t="s">
        <v>189</v>
      </c>
      <c r="AA566" s="241" t="s">
        <v>190</v>
      </c>
      <c r="AB566" s="241" t="s">
        <v>190</v>
      </c>
      <c r="AC566" s="241" t="s">
        <v>190</v>
      </c>
      <c r="AD566" s="241" t="s">
        <v>190</v>
      </c>
      <c r="AE566" s="241" t="s">
        <v>189</v>
      </c>
      <c r="AF566" s="241" t="s">
        <v>190</v>
      </c>
      <c r="AQ566" s="241">
        <v>0</v>
      </c>
      <c r="AR566" s="241">
        <v>0</v>
      </c>
    </row>
    <row r="567" spans="1:44" x14ac:dyDescent="0.2">
      <c r="A567">
        <v>123153</v>
      </c>
      <c r="B567" t="s">
        <v>428</v>
      </c>
      <c r="C567" t="s">
        <v>190</v>
      </c>
      <c r="D567" t="s">
        <v>188</v>
      </c>
      <c r="E567" t="s">
        <v>188</v>
      </c>
      <c r="F567" t="s">
        <v>190</v>
      </c>
      <c r="G567" t="s">
        <v>188</v>
      </c>
      <c r="H567" t="s">
        <v>190</v>
      </c>
      <c r="I567" t="s">
        <v>190</v>
      </c>
      <c r="J567" t="s">
        <v>190</v>
      </c>
      <c r="K567" t="s">
        <v>190</v>
      </c>
      <c r="L567" t="s">
        <v>190</v>
      </c>
      <c r="M567" t="s">
        <v>190</v>
      </c>
      <c r="N567" t="s">
        <v>188</v>
      </c>
      <c r="O567" t="s">
        <v>190</v>
      </c>
      <c r="P567" t="s">
        <v>190</v>
      </c>
      <c r="Q567" t="s">
        <v>188</v>
      </c>
      <c r="R567" t="s">
        <v>190</v>
      </c>
      <c r="S567" t="s">
        <v>190</v>
      </c>
      <c r="T567" t="s">
        <v>188</v>
      </c>
      <c r="U567" t="s">
        <v>190</v>
      </c>
      <c r="V567" t="s">
        <v>190</v>
      </c>
      <c r="W567" t="s">
        <v>190</v>
      </c>
      <c r="X567" t="s">
        <v>190</v>
      </c>
      <c r="Y567" t="s">
        <v>190</v>
      </c>
      <c r="Z567" t="s">
        <v>190</v>
      </c>
      <c r="AA567" t="s">
        <v>190</v>
      </c>
      <c r="AB567" t="s">
        <v>189</v>
      </c>
      <c r="AC567" t="s">
        <v>189</v>
      </c>
      <c r="AD567" t="s">
        <v>189</v>
      </c>
      <c r="AE567" t="s">
        <v>189</v>
      </c>
      <c r="AF567" t="s">
        <v>189</v>
      </c>
      <c r="AG567"/>
      <c r="AH567"/>
      <c r="AI567"/>
      <c r="AJ567"/>
      <c r="AK567"/>
      <c r="AL567"/>
      <c r="AM567"/>
      <c r="AN567"/>
      <c r="AO567"/>
      <c r="AP567"/>
      <c r="AQ567" s="241">
        <v>0</v>
      </c>
      <c r="AR567" s="241">
        <v>0</v>
      </c>
    </row>
    <row r="568" spans="1:44" x14ac:dyDescent="0.2">
      <c r="A568">
        <v>123155</v>
      </c>
      <c r="B568" t="s">
        <v>428</v>
      </c>
      <c r="C568" t="s">
        <v>188</v>
      </c>
      <c r="D568" t="s">
        <v>188</v>
      </c>
      <c r="E568" t="s">
        <v>188</v>
      </c>
      <c r="F568" t="s">
        <v>188</v>
      </c>
      <c r="G568" t="s">
        <v>188</v>
      </c>
      <c r="H568" t="s">
        <v>188</v>
      </c>
      <c r="I568" t="s">
        <v>188</v>
      </c>
      <c r="J568" t="s">
        <v>190</v>
      </c>
      <c r="K568" t="s">
        <v>190</v>
      </c>
      <c r="L568" t="s">
        <v>190</v>
      </c>
      <c r="M568" t="s">
        <v>188</v>
      </c>
      <c r="N568" t="s">
        <v>188</v>
      </c>
      <c r="O568" t="s">
        <v>190</v>
      </c>
      <c r="P568" t="s">
        <v>190</v>
      </c>
      <c r="Q568" t="s">
        <v>190</v>
      </c>
      <c r="R568" t="s">
        <v>188</v>
      </c>
      <c r="S568" t="s">
        <v>190</v>
      </c>
      <c r="T568" t="s">
        <v>188</v>
      </c>
      <c r="U568" t="s">
        <v>190</v>
      </c>
      <c r="V568" t="s">
        <v>190</v>
      </c>
      <c r="W568" t="s">
        <v>189</v>
      </c>
      <c r="X568" t="s">
        <v>190</v>
      </c>
      <c r="Y568" t="s">
        <v>188</v>
      </c>
      <c r="Z568" t="s">
        <v>188</v>
      </c>
      <c r="AA568" t="s">
        <v>190</v>
      </c>
      <c r="AB568" t="s">
        <v>190</v>
      </c>
      <c r="AC568" t="s">
        <v>190</v>
      </c>
      <c r="AD568" t="s">
        <v>190</v>
      </c>
      <c r="AE568" t="s">
        <v>190</v>
      </c>
      <c r="AF568" t="s">
        <v>190</v>
      </c>
      <c r="AG568"/>
      <c r="AH568"/>
      <c r="AI568"/>
      <c r="AJ568"/>
      <c r="AK568"/>
      <c r="AL568"/>
      <c r="AM568"/>
      <c r="AN568"/>
      <c r="AO568"/>
      <c r="AP568"/>
      <c r="AQ568" s="241">
        <v>0</v>
      </c>
      <c r="AR568" s="241">
        <v>0</v>
      </c>
    </row>
    <row r="569" spans="1:44" x14ac:dyDescent="0.2">
      <c r="A569">
        <v>123162</v>
      </c>
      <c r="B569" t="s">
        <v>428</v>
      </c>
      <c r="C569" t="s">
        <v>190</v>
      </c>
      <c r="D569" t="s">
        <v>190</v>
      </c>
      <c r="E569" t="s">
        <v>190</v>
      </c>
      <c r="F569" t="s">
        <v>190</v>
      </c>
      <c r="G569" t="s">
        <v>188</v>
      </c>
      <c r="H569" t="s">
        <v>188</v>
      </c>
      <c r="I569" t="s">
        <v>188</v>
      </c>
      <c r="J569" t="s">
        <v>190</v>
      </c>
      <c r="K569" t="s">
        <v>190</v>
      </c>
      <c r="L569" t="s">
        <v>188</v>
      </c>
      <c r="M569" t="s">
        <v>188</v>
      </c>
      <c r="N569" t="s">
        <v>190</v>
      </c>
      <c r="O569" t="s">
        <v>190</v>
      </c>
      <c r="P569" t="s">
        <v>188</v>
      </c>
      <c r="Q569" t="s">
        <v>188</v>
      </c>
      <c r="R569" t="s">
        <v>188</v>
      </c>
      <c r="S569" t="s">
        <v>190</v>
      </c>
      <c r="T569" t="s">
        <v>188</v>
      </c>
      <c r="U569" t="s">
        <v>188</v>
      </c>
      <c r="V569" t="s">
        <v>188</v>
      </c>
      <c r="W569" t="s">
        <v>188</v>
      </c>
      <c r="X569" t="s">
        <v>190</v>
      </c>
      <c r="Y569" t="s">
        <v>188</v>
      </c>
      <c r="Z569" t="s">
        <v>190</v>
      </c>
      <c r="AA569" t="s">
        <v>190</v>
      </c>
      <c r="AB569" t="s">
        <v>190</v>
      </c>
      <c r="AC569" t="s">
        <v>190</v>
      </c>
      <c r="AD569" t="s">
        <v>190</v>
      </c>
      <c r="AE569" t="s">
        <v>189</v>
      </c>
      <c r="AF569" t="s">
        <v>189</v>
      </c>
      <c r="AG569"/>
      <c r="AH569"/>
      <c r="AI569"/>
      <c r="AJ569"/>
      <c r="AK569"/>
      <c r="AL569"/>
      <c r="AM569"/>
      <c r="AN569"/>
      <c r="AO569"/>
      <c r="AP569"/>
      <c r="AQ569" s="241">
        <v>0</v>
      </c>
      <c r="AR569" s="241">
        <v>0</v>
      </c>
    </row>
    <row r="570" spans="1:44" x14ac:dyDescent="0.2">
      <c r="A570">
        <v>123166</v>
      </c>
      <c r="B570" t="s">
        <v>428</v>
      </c>
      <c r="C570" t="s">
        <v>190</v>
      </c>
      <c r="D570" t="s">
        <v>190</v>
      </c>
      <c r="E570" t="s">
        <v>188</v>
      </c>
      <c r="F570" t="s">
        <v>188</v>
      </c>
      <c r="G570" t="s">
        <v>190</v>
      </c>
      <c r="H570" t="s">
        <v>190</v>
      </c>
      <c r="I570" t="s">
        <v>189</v>
      </c>
      <c r="J570" t="s">
        <v>188</v>
      </c>
      <c r="K570" t="s">
        <v>188</v>
      </c>
      <c r="L570" t="s">
        <v>190</v>
      </c>
      <c r="M570" t="s">
        <v>188</v>
      </c>
      <c r="N570" t="s">
        <v>188</v>
      </c>
      <c r="O570" t="s">
        <v>190</v>
      </c>
      <c r="P570" t="s">
        <v>188</v>
      </c>
      <c r="Q570" t="s">
        <v>190</v>
      </c>
      <c r="R570" t="s">
        <v>190</v>
      </c>
      <c r="S570" t="s">
        <v>190</v>
      </c>
      <c r="T570" t="s">
        <v>190</v>
      </c>
      <c r="U570" t="s">
        <v>188</v>
      </c>
      <c r="V570" t="s">
        <v>190</v>
      </c>
      <c r="W570" t="s">
        <v>190</v>
      </c>
      <c r="X570" t="s">
        <v>190</v>
      </c>
      <c r="Y570" t="s">
        <v>188</v>
      </c>
      <c r="Z570" t="s">
        <v>190</v>
      </c>
      <c r="AA570" t="s">
        <v>190</v>
      </c>
      <c r="AB570" t="s">
        <v>190</v>
      </c>
      <c r="AC570" t="s">
        <v>190</v>
      </c>
      <c r="AD570" t="s">
        <v>190</v>
      </c>
      <c r="AE570" t="s">
        <v>188</v>
      </c>
      <c r="AF570" t="s">
        <v>188</v>
      </c>
      <c r="AG570"/>
      <c r="AH570"/>
      <c r="AI570"/>
      <c r="AJ570"/>
      <c r="AK570"/>
      <c r="AL570"/>
      <c r="AM570"/>
      <c r="AN570"/>
      <c r="AO570"/>
      <c r="AP570"/>
      <c r="AQ570" s="241">
        <v>0</v>
      </c>
      <c r="AR570" s="241">
        <v>0</v>
      </c>
    </row>
    <row r="571" spans="1:44" ht="21.75" x14ac:dyDescent="0.5">
      <c r="A571" s="268">
        <v>123191</v>
      </c>
      <c r="B571" t="s">
        <v>428</v>
      </c>
      <c r="C571" s="241" t="s">
        <v>190</v>
      </c>
      <c r="D571" s="241" t="s">
        <v>188</v>
      </c>
      <c r="E571" s="241" t="s">
        <v>188</v>
      </c>
      <c r="F571" s="241" t="s">
        <v>188</v>
      </c>
      <c r="G571" s="241" t="s">
        <v>188</v>
      </c>
      <c r="H571" s="241" t="s">
        <v>190</v>
      </c>
      <c r="I571" s="241" t="s">
        <v>188</v>
      </c>
      <c r="J571" s="241" t="s">
        <v>188</v>
      </c>
      <c r="K571" s="241" t="s">
        <v>188</v>
      </c>
      <c r="L571" s="241" t="s">
        <v>188</v>
      </c>
      <c r="M571" s="241" t="s">
        <v>190</v>
      </c>
      <c r="N571" s="241" t="s">
        <v>190</v>
      </c>
      <c r="O571" s="241" t="s">
        <v>190</v>
      </c>
      <c r="P571" s="241" t="s">
        <v>190</v>
      </c>
      <c r="Q571" s="241" t="s">
        <v>190</v>
      </c>
      <c r="R571" s="241" t="s">
        <v>190</v>
      </c>
      <c r="S571" s="241" t="s">
        <v>190</v>
      </c>
      <c r="T571" s="241" t="s">
        <v>190</v>
      </c>
      <c r="U571" s="241" t="s">
        <v>190</v>
      </c>
      <c r="V571" s="241" t="s">
        <v>190</v>
      </c>
      <c r="W571" s="241" t="s">
        <v>189</v>
      </c>
      <c r="X571" s="241" t="s">
        <v>189</v>
      </c>
      <c r="Y571" s="241" t="s">
        <v>189</v>
      </c>
      <c r="Z571" s="241" t="s">
        <v>189</v>
      </c>
      <c r="AA571" s="241" t="s">
        <v>189</v>
      </c>
      <c r="AB571" s="241" t="s">
        <v>189</v>
      </c>
      <c r="AC571" s="241" t="s">
        <v>189</v>
      </c>
      <c r="AD571" s="241" t="s">
        <v>189</v>
      </c>
      <c r="AE571" s="241" t="s">
        <v>189</v>
      </c>
      <c r="AF571" s="241" t="s">
        <v>189</v>
      </c>
      <c r="AQ571" s="241">
        <v>0</v>
      </c>
      <c r="AR571" s="241">
        <v>0</v>
      </c>
    </row>
    <row r="572" spans="1:44" x14ac:dyDescent="0.2">
      <c r="A572">
        <v>123192</v>
      </c>
      <c r="B572" t="s">
        <v>428</v>
      </c>
      <c r="C572" t="s">
        <v>190</v>
      </c>
      <c r="D572" t="s">
        <v>190</v>
      </c>
      <c r="E572" t="s">
        <v>188</v>
      </c>
      <c r="F572" t="s">
        <v>190</v>
      </c>
      <c r="G572" t="s">
        <v>188</v>
      </c>
      <c r="H572" t="s">
        <v>190</v>
      </c>
      <c r="I572" t="s">
        <v>190</v>
      </c>
      <c r="J572" t="s">
        <v>188</v>
      </c>
      <c r="K572" t="s">
        <v>188</v>
      </c>
      <c r="L572" t="s">
        <v>189</v>
      </c>
      <c r="M572" t="s">
        <v>188</v>
      </c>
      <c r="N572" t="s">
        <v>188</v>
      </c>
      <c r="O572" t="s">
        <v>190</v>
      </c>
      <c r="P572" t="s">
        <v>188</v>
      </c>
      <c r="Q572" t="s">
        <v>188</v>
      </c>
      <c r="R572" t="s">
        <v>190</v>
      </c>
      <c r="S572" t="s">
        <v>190</v>
      </c>
      <c r="T572" t="s">
        <v>190</v>
      </c>
      <c r="U572" t="s">
        <v>188</v>
      </c>
      <c r="V572" t="s">
        <v>188</v>
      </c>
      <c r="W572" t="s">
        <v>190</v>
      </c>
      <c r="X572" t="s">
        <v>190</v>
      </c>
      <c r="Y572" t="s">
        <v>190</v>
      </c>
      <c r="Z572" t="s">
        <v>190</v>
      </c>
      <c r="AA572" t="s">
        <v>190</v>
      </c>
      <c r="AB572" t="s">
        <v>189</v>
      </c>
      <c r="AC572" t="s">
        <v>189</v>
      </c>
      <c r="AD572" t="s">
        <v>189</v>
      </c>
      <c r="AE572" t="s">
        <v>189</v>
      </c>
      <c r="AF572" t="s">
        <v>189</v>
      </c>
      <c r="AG572"/>
      <c r="AH572"/>
      <c r="AI572"/>
      <c r="AJ572"/>
      <c r="AK572"/>
      <c r="AL572"/>
      <c r="AM572"/>
      <c r="AN572"/>
      <c r="AO572"/>
      <c r="AP572"/>
      <c r="AQ572" s="241">
        <v>0</v>
      </c>
      <c r="AR572" s="241">
        <v>0</v>
      </c>
    </row>
    <row r="573" spans="1:44" ht="15" x14ac:dyDescent="0.25">
      <c r="A573" s="267">
        <v>123195</v>
      </c>
      <c r="B573" t="s">
        <v>428</v>
      </c>
      <c r="C573" s="247" t="s">
        <v>188</v>
      </c>
      <c r="D573" s="247" t="s">
        <v>190</v>
      </c>
      <c r="E573" s="247" t="s">
        <v>190</v>
      </c>
      <c r="F573" s="247" t="s">
        <v>190</v>
      </c>
      <c r="G573" s="247" t="s">
        <v>190</v>
      </c>
      <c r="H573" s="247" t="s">
        <v>188</v>
      </c>
      <c r="I573" s="247" t="s">
        <v>188</v>
      </c>
      <c r="J573" s="247" t="s">
        <v>190</v>
      </c>
      <c r="K573" s="247" t="s">
        <v>190</v>
      </c>
      <c r="L573" s="247" t="s">
        <v>190</v>
      </c>
      <c r="M573" s="247" t="s">
        <v>189</v>
      </c>
      <c r="N573" s="247" t="s">
        <v>188</v>
      </c>
      <c r="O573" s="247" t="s">
        <v>188</v>
      </c>
      <c r="P573" s="247" t="s">
        <v>189</v>
      </c>
      <c r="Q573" s="247" t="s">
        <v>190</v>
      </c>
      <c r="R573" s="247" t="s">
        <v>188</v>
      </c>
      <c r="S573" s="247" t="s">
        <v>190</v>
      </c>
      <c r="T573" s="247" t="s">
        <v>190</v>
      </c>
      <c r="U573" s="247" t="s">
        <v>190</v>
      </c>
      <c r="V573" s="247" t="s">
        <v>190</v>
      </c>
      <c r="W573" s="247" t="s">
        <v>188</v>
      </c>
      <c r="X573" s="247" t="s">
        <v>190</v>
      </c>
      <c r="Y573" s="247" t="s">
        <v>190</v>
      </c>
      <c r="Z573" s="247" t="s">
        <v>190</v>
      </c>
      <c r="AA573" s="247" t="s">
        <v>188</v>
      </c>
      <c r="AB573" s="247" t="s">
        <v>189</v>
      </c>
      <c r="AC573" s="247" t="s">
        <v>190</v>
      </c>
      <c r="AD573" s="247" t="s">
        <v>190</v>
      </c>
      <c r="AE573" s="247" t="s">
        <v>190</v>
      </c>
      <c r="AF573" s="247" t="s">
        <v>190</v>
      </c>
      <c r="AG573" s="247"/>
      <c r="AH573" s="247"/>
      <c r="AI573" s="247"/>
      <c r="AJ573" s="247"/>
      <c r="AK573" s="247"/>
      <c r="AL573" s="247"/>
      <c r="AM573" s="247"/>
      <c r="AN573" s="247"/>
      <c r="AO573" s="247"/>
      <c r="AP573" s="247"/>
      <c r="AQ573" s="241">
        <v>0</v>
      </c>
      <c r="AR573" s="241">
        <v>0</v>
      </c>
    </row>
    <row r="574" spans="1:44" x14ac:dyDescent="0.2">
      <c r="A574">
        <v>123199</v>
      </c>
      <c r="B574" t="s">
        <v>428</v>
      </c>
      <c r="C574" t="s">
        <v>188</v>
      </c>
      <c r="D574" t="s">
        <v>188</v>
      </c>
      <c r="E574" t="s">
        <v>188</v>
      </c>
      <c r="F574" t="s">
        <v>188</v>
      </c>
      <c r="G574" t="s">
        <v>190</v>
      </c>
      <c r="H574" t="s">
        <v>188</v>
      </c>
      <c r="I574" t="s">
        <v>188</v>
      </c>
      <c r="J574" t="s">
        <v>188</v>
      </c>
      <c r="K574" t="s">
        <v>188</v>
      </c>
      <c r="L574" t="s">
        <v>190</v>
      </c>
      <c r="M574" t="s">
        <v>188</v>
      </c>
      <c r="N574" t="s">
        <v>188</v>
      </c>
      <c r="O574" t="s">
        <v>188</v>
      </c>
      <c r="P574" t="s">
        <v>188</v>
      </c>
      <c r="Q574" t="s">
        <v>190</v>
      </c>
      <c r="R574" t="s">
        <v>188</v>
      </c>
      <c r="S574" t="s">
        <v>190</v>
      </c>
      <c r="T574" t="s">
        <v>188</v>
      </c>
      <c r="U574" t="s">
        <v>188</v>
      </c>
      <c r="V574" t="s">
        <v>190</v>
      </c>
      <c r="W574" t="s">
        <v>190</v>
      </c>
      <c r="X574" t="s">
        <v>190</v>
      </c>
      <c r="Y574" t="s">
        <v>190</v>
      </c>
      <c r="Z574" t="s">
        <v>188</v>
      </c>
      <c r="AA574" t="s">
        <v>190</v>
      </c>
      <c r="AB574" t="s">
        <v>188</v>
      </c>
      <c r="AC574" t="s">
        <v>190</v>
      </c>
      <c r="AD574" t="s">
        <v>190</v>
      </c>
      <c r="AE574" t="s">
        <v>190</v>
      </c>
      <c r="AF574" t="s">
        <v>188</v>
      </c>
      <c r="AG574"/>
      <c r="AH574"/>
      <c r="AI574"/>
      <c r="AJ574"/>
      <c r="AK574"/>
      <c r="AL574"/>
      <c r="AM574"/>
      <c r="AN574"/>
      <c r="AO574"/>
      <c r="AP574"/>
      <c r="AQ574" s="241">
        <v>0</v>
      </c>
      <c r="AR574" s="241">
        <v>0</v>
      </c>
    </row>
    <row r="575" spans="1:44" x14ac:dyDescent="0.2">
      <c r="A575">
        <v>123209</v>
      </c>
      <c r="B575" t="s">
        <v>428</v>
      </c>
      <c r="C575" t="s">
        <v>188</v>
      </c>
      <c r="D575" t="s">
        <v>190</v>
      </c>
      <c r="E575" t="s">
        <v>188</v>
      </c>
      <c r="F575" t="s">
        <v>190</v>
      </c>
      <c r="G575" t="s">
        <v>188</v>
      </c>
      <c r="H575" t="s">
        <v>190</v>
      </c>
      <c r="I575" t="s">
        <v>188</v>
      </c>
      <c r="J575" t="s">
        <v>188</v>
      </c>
      <c r="K575" t="s">
        <v>188</v>
      </c>
      <c r="L575" t="s">
        <v>188</v>
      </c>
      <c r="M575" t="s">
        <v>189</v>
      </c>
      <c r="N575" t="s">
        <v>188</v>
      </c>
      <c r="O575" t="s">
        <v>190</v>
      </c>
      <c r="P575" t="s">
        <v>190</v>
      </c>
      <c r="Q575" t="s">
        <v>188</v>
      </c>
      <c r="R575" t="s">
        <v>190</v>
      </c>
      <c r="S575" t="s">
        <v>190</v>
      </c>
      <c r="T575" t="s">
        <v>188</v>
      </c>
      <c r="U575" t="s">
        <v>190</v>
      </c>
      <c r="V575" t="s">
        <v>188</v>
      </c>
      <c r="W575" t="s">
        <v>188</v>
      </c>
      <c r="X575" t="s">
        <v>189</v>
      </c>
      <c r="Y575" t="s">
        <v>189</v>
      </c>
      <c r="Z575" t="s">
        <v>189</v>
      </c>
      <c r="AA575" t="s">
        <v>190</v>
      </c>
      <c r="AB575" t="s">
        <v>190</v>
      </c>
      <c r="AC575" t="s">
        <v>189</v>
      </c>
      <c r="AD575" t="s">
        <v>189</v>
      </c>
      <c r="AE575" t="s">
        <v>189</v>
      </c>
      <c r="AF575" t="s">
        <v>189</v>
      </c>
      <c r="AG575"/>
      <c r="AH575"/>
      <c r="AI575"/>
      <c r="AJ575"/>
      <c r="AK575"/>
      <c r="AL575"/>
      <c r="AM575"/>
      <c r="AN575"/>
      <c r="AO575"/>
      <c r="AP575"/>
      <c r="AQ575" s="241">
        <v>0</v>
      </c>
      <c r="AR575" s="241">
        <v>0</v>
      </c>
    </row>
    <row r="576" spans="1:44" x14ac:dyDescent="0.2">
      <c r="A576">
        <v>123217</v>
      </c>
      <c r="B576" t="s">
        <v>428</v>
      </c>
      <c r="C576" t="s">
        <v>190</v>
      </c>
      <c r="D576" t="s">
        <v>188</v>
      </c>
      <c r="E576" t="s">
        <v>188</v>
      </c>
      <c r="F576" t="s">
        <v>188</v>
      </c>
      <c r="G576" t="s">
        <v>188</v>
      </c>
      <c r="H576" t="s">
        <v>190</v>
      </c>
      <c r="I576" t="s">
        <v>188</v>
      </c>
      <c r="J576" t="s">
        <v>190</v>
      </c>
      <c r="K576" t="s">
        <v>188</v>
      </c>
      <c r="L576" t="s">
        <v>190</v>
      </c>
      <c r="M576" t="s">
        <v>190</v>
      </c>
      <c r="N576" t="s">
        <v>190</v>
      </c>
      <c r="O576" t="s">
        <v>190</v>
      </c>
      <c r="P576" t="s">
        <v>190</v>
      </c>
      <c r="Q576" t="s">
        <v>190</v>
      </c>
      <c r="R576" t="s">
        <v>190</v>
      </c>
      <c r="S576" t="s">
        <v>188</v>
      </c>
      <c r="T576" t="s">
        <v>188</v>
      </c>
      <c r="U576" t="s">
        <v>188</v>
      </c>
      <c r="V576" t="s">
        <v>188</v>
      </c>
      <c r="W576" t="s">
        <v>190</v>
      </c>
      <c r="X576" t="s">
        <v>190</v>
      </c>
      <c r="Y576" t="s">
        <v>190</v>
      </c>
      <c r="Z576" t="s">
        <v>188</v>
      </c>
      <c r="AA576" t="s">
        <v>188</v>
      </c>
      <c r="AB576" t="s">
        <v>188</v>
      </c>
      <c r="AC576" t="s">
        <v>190</v>
      </c>
      <c r="AD576" t="s">
        <v>188</v>
      </c>
      <c r="AE576" t="s">
        <v>188</v>
      </c>
      <c r="AF576" t="s">
        <v>190</v>
      </c>
      <c r="AG576"/>
      <c r="AH576"/>
      <c r="AI576"/>
      <c r="AJ576"/>
      <c r="AK576"/>
      <c r="AL576"/>
      <c r="AM576"/>
      <c r="AN576"/>
      <c r="AO576"/>
      <c r="AP576"/>
      <c r="AQ576" s="241">
        <v>0</v>
      </c>
      <c r="AR576" s="241">
        <v>0</v>
      </c>
    </row>
    <row r="577" spans="1:44" x14ac:dyDescent="0.2">
      <c r="A577">
        <v>123224</v>
      </c>
      <c r="B577" t="s">
        <v>431</v>
      </c>
      <c r="C577" t="s">
        <v>190</v>
      </c>
      <c r="D577" t="s">
        <v>190</v>
      </c>
      <c r="E577" t="s">
        <v>190</v>
      </c>
      <c r="F577" t="s">
        <v>190</v>
      </c>
      <c r="G577" t="s">
        <v>188</v>
      </c>
      <c r="H577" t="s">
        <v>190</v>
      </c>
      <c r="I577" t="s">
        <v>190</v>
      </c>
      <c r="J577" t="s">
        <v>190</v>
      </c>
      <c r="K577" t="s">
        <v>188</v>
      </c>
      <c r="L577" t="s">
        <v>188</v>
      </c>
      <c r="M577" t="s">
        <v>188</v>
      </c>
      <c r="N577" t="s">
        <v>188</v>
      </c>
      <c r="O577" t="s">
        <v>188</v>
      </c>
      <c r="P577" t="s">
        <v>188</v>
      </c>
      <c r="Q577" t="s">
        <v>188</v>
      </c>
      <c r="R577" t="s">
        <v>190</v>
      </c>
      <c r="S577" t="s">
        <v>188</v>
      </c>
      <c r="T577" t="s">
        <v>188</v>
      </c>
      <c r="U577" t="s">
        <v>188</v>
      </c>
      <c r="V577" t="s">
        <v>188</v>
      </c>
      <c r="W577" t="s">
        <v>189</v>
      </c>
      <c r="X577" t="s">
        <v>189</v>
      </c>
      <c r="Y577" t="s">
        <v>189</v>
      </c>
      <c r="Z577" t="s">
        <v>189</v>
      </c>
      <c r="AA577" t="s">
        <v>189</v>
      </c>
      <c r="AB577"/>
      <c r="AC577"/>
      <c r="AD577"/>
      <c r="AE577"/>
      <c r="AF577"/>
      <c r="AG577"/>
      <c r="AH577"/>
      <c r="AI577"/>
      <c r="AJ577"/>
      <c r="AK577"/>
      <c r="AL577"/>
      <c r="AM577"/>
      <c r="AN577"/>
      <c r="AO577"/>
      <c r="AP577"/>
      <c r="AQ577" s="241">
        <v>0</v>
      </c>
      <c r="AR577" s="241">
        <v>0</v>
      </c>
    </row>
    <row r="578" spans="1:44" x14ac:dyDescent="0.2">
      <c r="A578">
        <v>123225</v>
      </c>
      <c r="B578" t="s">
        <v>428</v>
      </c>
      <c r="C578" t="s">
        <v>190</v>
      </c>
      <c r="D578" t="s">
        <v>188</v>
      </c>
      <c r="E578" t="s">
        <v>190</v>
      </c>
      <c r="F578" t="s">
        <v>188</v>
      </c>
      <c r="G578" t="s">
        <v>188</v>
      </c>
      <c r="H578" t="s">
        <v>190</v>
      </c>
      <c r="I578" t="s">
        <v>190</v>
      </c>
      <c r="J578" t="s">
        <v>188</v>
      </c>
      <c r="K578" t="s">
        <v>190</v>
      </c>
      <c r="L578" t="s">
        <v>188</v>
      </c>
      <c r="M578" t="s">
        <v>190</v>
      </c>
      <c r="N578" t="s">
        <v>188</v>
      </c>
      <c r="O578" t="s">
        <v>188</v>
      </c>
      <c r="P578" t="s">
        <v>188</v>
      </c>
      <c r="Q578" t="s">
        <v>190</v>
      </c>
      <c r="R578" t="s">
        <v>190</v>
      </c>
      <c r="S578" t="s">
        <v>190</v>
      </c>
      <c r="T578" t="s">
        <v>188</v>
      </c>
      <c r="U578" t="s">
        <v>188</v>
      </c>
      <c r="V578" t="s">
        <v>190</v>
      </c>
      <c r="W578" t="s">
        <v>190</v>
      </c>
      <c r="X578" t="s">
        <v>190</v>
      </c>
      <c r="Y578" t="s">
        <v>190</v>
      </c>
      <c r="Z578" t="s">
        <v>188</v>
      </c>
      <c r="AA578" t="s">
        <v>189</v>
      </c>
      <c r="AB578" t="s">
        <v>190</v>
      </c>
      <c r="AC578" t="s">
        <v>190</v>
      </c>
      <c r="AD578" t="s">
        <v>190</v>
      </c>
      <c r="AE578" t="s">
        <v>190</v>
      </c>
      <c r="AF578" t="s">
        <v>190</v>
      </c>
      <c r="AG578"/>
      <c r="AH578"/>
      <c r="AI578"/>
      <c r="AJ578"/>
      <c r="AK578"/>
      <c r="AL578"/>
      <c r="AM578"/>
      <c r="AN578"/>
      <c r="AO578"/>
      <c r="AP578"/>
      <c r="AQ578" s="241">
        <v>0</v>
      </c>
      <c r="AR578" s="241">
        <v>0</v>
      </c>
    </row>
    <row r="579" spans="1:44" ht="15" x14ac:dyDescent="0.25">
      <c r="A579" s="267">
        <v>123228</v>
      </c>
      <c r="B579" t="s">
        <v>428</v>
      </c>
      <c r="C579" s="247" t="s">
        <v>189</v>
      </c>
      <c r="D579" s="247" t="s">
        <v>189</v>
      </c>
      <c r="E579" s="247" t="s">
        <v>189</v>
      </c>
      <c r="F579" s="247" t="s">
        <v>189</v>
      </c>
      <c r="G579" s="247" t="s">
        <v>189</v>
      </c>
      <c r="H579" s="247" t="s">
        <v>189</v>
      </c>
      <c r="I579" s="247" t="s">
        <v>189</v>
      </c>
      <c r="J579" s="247" t="s">
        <v>189</v>
      </c>
      <c r="K579" s="247" t="s">
        <v>189</v>
      </c>
      <c r="L579" s="247" t="s">
        <v>189</v>
      </c>
      <c r="M579" s="247" t="s">
        <v>189</v>
      </c>
      <c r="N579" s="247" t="s">
        <v>189</v>
      </c>
      <c r="O579" s="247" t="s">
        <v>189</v>
      </c>
      <c r="P579" s="247" t="s">
        <v>189</v>
      </c>
      <c r="Q579" s="247" t="s">
        <v>189</v>
      </c>
      <c r="R579" s="247" t="s">
        <v>189</v>
      </c>
      <c r="S579" s="247" t="s">
        <v>189</v>
      </c>
      <c r="T579" s="247" t="s">
        <v>189</v>
      </c>
      <c r="U579" s="247" t="s">
        <v>189</v>
      </c>
      <c r="V579" s="247" t="s">
        <v>189</v>
      </c>
      <c r="W579" s="247" t="s">
        <v>189</v>
      </c>
      <c r="X579" s="247" t="s">
        <v>189</v>
      </c>
      <c r="Y579" s="247" t="s">
        <v>189</v>
      </c>
      <c r="Z579" s="247" t="s">
        <v>189</v>
      </c>
      <c r="AA579" s="247" t="s">
        <v>189</v>
      </c>
      <c r="AB579" s="247" t="s">
        <v>189</v>
      </c>
      <c r="AC579" s="247" t="s">
        <v>189</v>
      </c>
      <c r="AD579" s="247" t="s">
        <v>189</v>
      </c>
      <c r="AE579" s="247" t="s">
        <v>189</v>
      </c>
      <c r="AF579" s="247" t="s">
        <v>189</v>
      </c>
      <c r="AG579" s="247"/>
      <c r="AH579" s="247"/>
      <c r="AI579" s="247"/>
      <c r="AJ579" s="247"/>
      <c r="AK579" s="247"/>
      <c r="AL579" s="247"/>
      <c r="AM579" s="247"/>
      <c r="AN579" s="247"/>
      <c r="AO579" s="247"/>
      <c r="AP579" s="247"/>
      <c r="AQ579" s="241">
        <v>0</v>
      </c>
      <c r="AR579" s="241">
        <v>0</v>
      </c>
    </row>
    <row r="580" spans="1:44" ht="15" x14ac:dyDescent="0.25">
      <c r="A580" s="267">
        <v>123240</v>
      </c>
      <c r="B580" t="s">
        <v>428</v>
      </c>
      <c r="C580" s="247" t="s">
        <v>189</v>
      </c>
      <c r="D580" s="247" t="s">
        <v>189</v>
      </c>
      <c r="E580" s="247" t="s">
        <v>189</v>
      </c>
      <c r="F580" s="247" t="s">
        <v>189</v>
      </c>
      <c r="G580" s="247" t="s">
        <v>189</v>
      </c>
      <c r="H580" s="247" t="s">
        <v>189</v>
      </c>
      <c r="I580" s="247" t="s">
        <v>189</v>
      </c>
      <c r="J580" s="247" t="s">
        <v>189</v>
      </c>
      <c r="K580" s="247" t="s">
        <v>189</v>
      </c>
      <c r="L580" s="247" t="s">
        <v>189</v>
      </c>
      <c r="M580" s="247" t="s">
        <v>189</v>
      </c>
      <c r="N580" s="247" t="s">
        <v>189</v>
      </c>
      <c r="O580" s="247" t="s">
        <v>189</v>
      </c>
      <c r="P580" s="247" t="s">
        <v>189</v>
      </c>
      <c r="Q580" s="247" t="s">
        <v>189</v>
      </c>
      <c r="R580" s="247" t="s">
        <v>189</v>
      </c>
      <c r="S580" s="247" t="s">
        <v>189</v>
      </c>
      <c r="T580" s="247" t="s">
        <v>189</v>
      </c>
      <c r="U580" s="247" t="s">
        <v>189</v>
      </c>
      <c r="V580" s="247" t="s">
        <v>189</v>
      </c>
      <c r="W580" s="247" t="s">
        <v>189</v>
      </c>
      <c r="X580" s="247" t="s">
        <v>189</v>
      </c>
      <c r="Y580" s="247" t="s">
        <v>189</v>
      </c>
      <c r="Z580" s="247" t="s">
        <v>189</v>
      </c>
      <c r="AA580" s="247" t="s">
        <v>189</v>
      </c>
      <c r="AB580" s="247" t="s">
        <v>189</v>
      </c>
      <c r="AC580" s="247" t="s">
        <v>189</v>
      </c>
      <c r="AD580" s="247" t="s">
        <v>189</v>
      </c>
      <c r="AE580" s="247" t="s">
        <v>189</v>
      </c>
      <c r="AF580" s="247" t="s">
        <v>189</v>
      </c>
      <c r="AG580" s="247"/>
      <c r="AH580" s="247"/>
      <c r="AI580" s="247"/>
      <c r="AJ580" s="247"/>
      <c r="AK580" s="247"/>
      <c r="AL580" s="247"/>
      <c r="AM580" s="247"/>
      <c r="AN580" s="247"/>
      <c r="AO580" s="247"/>
      <c r="AP580" s="247"/>
      <c r="AQ580" s="241">
        <v>0</v>
      </c>
      <c r="AR580" s="241">
        <v>0</v>
      </c>
    </row>
    <row r="581" spans="1:44" x14ac:dyDescent="0.2">
      <c r="A581">
        <v>123289</v>
      </c>
      <c r="B581" t="s">
        <v>428</v>
      </c>
      <c r="C581" t="s">
        <v>189</v>
      </c>
      <c r="D581" t="s">
        <v>189</v>
      </c>
      <c r="E581" t="s">
        <v>189</v>
      </c>
      <c r="F581" t="s">
        <v>189</v>
      </c>
      <c r="G581" t="s">
        <v>189</v>
      </c>
      <c r="H581" t="s">
        <v>189</v>
      </c>
      <c r="I581" t="s">
        <v>188</v>
      </c>
      <c r="J581" t="s">
        <v>189</v>
      </c>
      <c r="K581" t="s">
        <v>189</v>
      </c>
      <c r="L581" t="s">
        <v>188</v>
      </c>
      <c r="M581" t="s">
        <v>189</v>
      </c>
      <c r="N581" t="s">
        <v>188</v>
      </c>
      <c r="O581" t="s">
        <v>189</v>
      </c>
      <c r="P581" t="s">
        <v>188</v>
      </c>
      <c r="Q581" t="s">
        <v>190</v>
      </c>
      <c r="R581" t="s">
        <v>189</v>
      </c>
      <c r="S581" t="s">
        <v>190</v>
      </c>
      <c r="T581" t="s">
        <v>188</v>
      </c>
      <c r="U581" t="s">
        <v>188</v>
      </c>
      <c r="V581" t="s">
        <v>189</v>
      </c>
      <c r="W581" t="s">
        <v>188</v>
      </c>
      <c r="X581" t="s">
        <v>190</v>
      </c>
      <c r="Y581" t="s">
        <v>190</v>
      </c>
      <c r="Z581" t="s">
        <v>188</v>
      </c>
      <c r="AA581" t="s">
        <v>190</v>
      </c>
      <c r="AB581" t="s">
        <v>190</v>
      </c>
      <c r="AC581" t="s">
        <v>190</v>
      </c>
      <c r="AD581" t="s">
        <v>188</v>
      </c>
      <c r="AE581" t="s">
        <v>190</v>
      </c>
      <c r="AF581" t="s">
        <v>189</v>
      </c>
      <c r="AG581"/>
      <c r="AH581"/>
      <c r="AI581"/>
      <c r="AJ581"/>
      <c r="AK581"/>
      <c r="AL581"/>
      <c r="AM581"/>
      <c r="AN581"/>
      <c r="AO581"/>
      <c r="AP581"/>
      <c r="AQ581" s="241">
        <v>0</v>
      </c>
      <c r="AR581" s="241">
        <v>0</v>
      </c>
    </row>
    <row r="582" spans="1:44" x14ac:dyDescent="0.2">
      <c r="A582">
        <v>123293</v>
      </c>
      <c r="B582" t="s">
        <v>428</v>
      </c>
      <c r="C582" t="s">
        <v>189</v>
      </c>
      <c r="D582" t="s">
        <v>188</v>
      </c>
      <c r="E582" t="s">
        <v>189</v>
      </c>
      <c r="F582" t="s">
        <v>189</v>
      </c>
      <c r="G582" t="s">
        <v>190</v>
      </c>
      <c r="H582" t="s">
        <v>189</v>
      </c>
      <c r="I582" t="s">
        <v>189</v>
      </c>
      <c r="J582" t="s">
        <v>190</v>
      </c>
      <c r="K582" t="s">
        <v>189</v>
      </c>
      <c r="L582" t="s">
        <v>190</v>
      </c>
      <c r="M582" t="s">
        <v>188</v>
      </c>
      <c r="N582" t="s">
        <v>188</v>
      </c>
      <c r="O582" t="s">
        <v>188</v>
      </c>
      <c r="P582" t="s">
        <v>188</v>
      </c>
      <c r="Q582" t="s">
        <v>190</v>
      </c>
      <c r="R582" t="s">
        <v>188</v>
      </c>
      <c r="S582" t="s">
        <v>190</v>
      </c>
      <c r="T582" t="s">
        <v>188</v>
      </c>
      <c r="U582" t="s">
        <v>189</v>
      </c>
      <c r="V582" t="s">
        <v>190</v>
      </c>
      <c r="W582" t="s">
        <v>188</v>
      </c>
      <c r="X582" t="s">
        <v>188</v>
      </c>
      <c r="Y582" t="s">
        <v>188</v>
      </c>
      <c r="Z582" t="s">
        <v>188</v>
      </c>
      <c r="AA582" t="s">
        <v>188</v>
      </c>
      <c r="AB582" t="s">
        <v>190</v>
      </c>
      <c r="AC582" t="s">
        <v>190</v>
      </c>
      <c r="AD582" t="s">
        <v>189</v>
      </c>
      <c r="AE582" t="s">
        <v>189</v>
      </c>
      <c r="AF582" t="s">
        <v>189</v>
      </c>
      <c r="AG582"/>
      <c r="AH582"/>
      <c r="AI582"/>
      <c r="AJ582"/>
      <c r="AK582"/>
      <c r="AL582"/>
      <c r="AM582"/>
      <c r="AN582"/>
      <c r="AO582"/>
      <c r="AP582"/>
      <c r="AQ582" s="241">
        <v>0</v>
      </c>
      <c r="AR582" s="241">
        <v>0</v>
      </c>
    </row>
    <row r="583" spans="1:44" x14ac:dyDescent="0.2">
      <c r="A583">
        <v>123297</v>
      </c>
      <c r="B583" t="s">
        <v>428</v>
      </c>
      <c r="C583" t="s">
        <v>189</v>
      </c>
      <c r="D583" t="s">
        <v>189</v>
      </c>
      <c r="E583" t="s">
        <v>189</v>
      </c>
      <c r="F583" t="s">
        <v>189</v>
      </c>
      <c r="G583" t="s">
        <v>188</v>
      </c>
      <c r="H583" t="s">
        <v>188</v>
      </c>
      <c r="I583" t="s">
        <v>189</v>
      </c>
      <c r="J583" t="s">
        <v>189</v>
      </c>
      <c r="K583" t="s">
        <v>190</v>
      </c>
      <c r="L583" t="s">
        <v>190</v>
      </c>
      <c r="M583" t="s">
        <v>190</v>
      </c>
      <c r="N583" t="s">
        <v>190</v>
      </c>
      <c r="O583" t="s">
        <v>188</v>
      </c>
      <c r="P583" t="s">
        <v>188</v>
      </c>
      <c r="Q583" t="s">
        <v>188</v>
      </c>
      <c r="R583" t="s">
        <v>188</v>
      </c>
      <c r="S583" t="s">
        <v>188</v>
      </c>
      <c r="T583" t="s">
        <v>189</v>
      </c>
      <c r="U583" t="s">
        <v>189</v>
      </c>
      <c r="V583" t="s">
        <v>190</v>
      </c>
      <c r="W583" t="s">
        <v>189</v>
      </c>
      <c r="X583" t="s">
        <v>189</v>
      </c>
      <c r="Y583" t="s">
        <v>188</v>
      </c>
      <c r="Z583" t="s">
        <v>188</v>
      </c>
      <c r="AA583" t="s">
        <v>190</v>
      </c>
      <c r="AB583" t="s">
        <v>189</v>
      </c>
      <c r="AC583" t="s">
        <v>189</v>
      </c>
      <c r="AD583" t="s">
        <v>188</v>
      </c>
      <c r="AE583" t="s">
        <v>190</v>
      </c>
      <c r="AF583" t="s">
        <v>190</v>
      </c>
      <c r="AG583"/>
      <c r="AH583"/>
      <c r="AI583"/>
      <c r="AJ583"/>
      <c r="AK583"/>
      <c r="AL583"/>
      <c r="AM583"/>
      <c r="AN583"/>
      <c r="AO583"/>
      <c r="AP583"/>
      <c r="AQ583" s="241">
        <v>0</v>
      </c>
      <c r="AR583" s="241">
        <v>0</v>
      </c>
    </row>
    <row r="584" spans="1:44" x14ac:dyDescent="0.2">
      <c r="A584" s="290">
        <v>123316</v>
      </c>
      <c r="B584" t="s">
        <v>428</v>
      </c>
      <c r="C584" t="s">
        <v>652</v>
      </c>
      <c r="D584" t="s">
        <v>652</v>
      </c>
      <c r="E584" t="s">
        <v>652</v>
      </c>
      <c r="F584" t="s">
        <v>652</v>
      </c>
      <c r="G584" t="s">
        <v>652</v>
      </c>
      <c r="H584" t="s">
        <v>652</v>
      </c>
      <c r="I584" t="s">
        <v>652</v>
      </c>
      <c r="J584" t="s">
        <v>652</v>
      </c>
      <c r="K584" t="s">
        <v>652</v>
      </c>
      <c r="L584" t="s">
        <v>652</v>
      </c>
      <c r="M584" t="s">
        <v>652</v>
      </c>
      <c r="N584" t="s">
        <v>652</v>
      </c>
      <c r="O584" t="s">
        <v>652</v>
      </c>
      <c r="P584" t="s">
        <v>652</v>
      </c>
      <c r="Q584" t="s">
        <v>652</v>
      </c>
      <c r="R584" t="s">
        <v>652</v>
      </c>
      <c r="S584" t="s">
        <v>652</v>
      </c>
      <c r="T584" t="s">
        <v>652</v>
      </c>
      <c r="U584" t="s">
        <v>652</v>
      </c>
      <c r="V584" t="s">
        <v>652</v>
      </c>
      <c r="W584" t="s">
        <v>652</v>
      </c>
      <c r="X584" t="s">
        <v>652</v>
      </c>
      <c r="Y584" t="s">
        <v>652</v>
      </c>
      <c r="Z584" t="s">
        <v>652</v>
      </c>
      <c r="AA584" t="s">
        <v>652</v>
      </c>
      <c r="AB584" t="s">
        <v>652</v>
      </c>
      <c r="AC584" t="s">
        <v>652</v>
      </c>
      <c r="AD584" t="s">
        <v>652</v>
      </c>
      <c r="AE584" t="s">
        <v>652</v>
      </c>
      <c r="AF584" t="s">
        <v>652</v>
      </c>
      <c r="AG584"/>
      <c r="AH584"/>
      <c r="AI584"/>
      <c r="AJ584"/>
      <c r="AK584"/>
      <c r="AL584"/>
      <c r="AM584"/>
      <c r="AN584"/>
      <c r="AO584"/>
      <c r="AP584"/>
      <c r="AQ584" s="241">
        <v>0</v>
      </c>
      <c r="AR584" s="241">
        <v>0</v>
      </c>
    </row>
    <row r="585" spans="1:44" x14ac:dyDescent="0.2">
      <c r="A585">
        <v>123319</v>
      </c>
      <c r="B585" t="s">
        <v>428</v>
      </c>
      <c r="C585" t="s">
        <v>652</v>
      </c>
      <c r="D585" t="s">
        <v>652</v>
      </c>
      <c r="E585" t="s">
        <v>652</v>
      </c>
      <c r="F585" t="s">
        <v>652</v>
      </c>
      <c r="G585" t="s">
        <v>652</v>
      </c>
      <c r="H585" t="s">
        <v>652</v>
      </c>
      <c r="I585" t="s">
        <v>652</v>
      </c>
      <c r="J585" t="s">
        <v>652</v>
      </c>
      <c r="K585" t="s">
        <v>652</v>
      </c>
      <c r="L585" t="s">
        <v>652</v>
      </c>
      <c r="M585" t="s">
        <v>652</v>
      </c>
      <c r="N585" t="s">
        <v>652</v>
      </c>
      <c r="O585" t="s">
        <v>652</v>
      </c>
      <c r="P585" t="s">
        <v>652</v>
      </c>
      <c r="Q585" t="s">
        <v>652</v>
      </c>
      <c r="R585" t="s">
        <v>652</v>
      </c>
      <c r="S585" t="s">
        <v>652</v>
      </c>
      <c r="T585" t="s">
        <v>652</v>
      </c>
      <c r="U585" t="s">
        <v>652</v>
      </c>
      <c r="V585" t="s">
        <v>652</v>
      </c>
      <c r="W585" t="s">
        <v>652</v>
      </c>
      <c r="X585" t="s">
        <v>652</v>
      </c>
      <c r="Y585" t="s">
        <v>652</v>
      </c>
      <c r="Z585" t="s">
        <v>652</v>
      </c>
      <c r="AA585" t="s">
        <v>652</v>
      </c>
      <c r="AB585" t="s">
        <v>652</v>
      </c>
      <c r="AC585" t="s">
        <v>652</v>
      </c>
      <c r="AD585" t="s">
        <v>652</v>
      </c>
      <c r="AE585" t="s">
        <v>652</v>
      </c>
      <c r="AF585" t="s">
        <v>652</v>
      </c>
      <c r="AG585"/>
      <c r="AH585"/>
      <c r="AI585"/>
      <c r="AJ585"/>
      <c r="AK585"/>
      <c r="AL585"/>
      <c r="AM585"/>
      <c r="AN585"/>
      <c r="AO585"/>
      <c r="AP585"/>
      <c r="AQ585" s="241" t="s">
        <v>1718</v>
      </c>
      <c r="AR585" s="241">
        <v>0</v>
      </c>
    </row>
    <row r="586" spans="1:44" ht="21.75" x14ac:dyDescent="0.5">
      <c r="A586" s="254">
        <v>123323</v>
      </c>
      <c r="B586" t="s">
        <v>428</v>
      </c>
      <c r="C586" s="241" t="s">
        <v>190</v>
      </c>
      <c r="D586" s="241" t="s">
        <v>190</v>
      </c>
      <c r="E586" s="241" t="s">
        <v>190</v>
      </c>
      <c r="F586" s="241" t="s">
        <v>190</v>
      </c>
      <c r="G586" s="241" t="s">
        <v>190</v>
      </c>
      <c r="H586" s="241" t="s">
        <v>190</v>
      </c>
      <c r="I586" s="241" t="s">
        <v>190</v>
      </c>
      <c r="J586" s="241" t="s">
        <v>190</v>
      </c>
      <c r="K586" s="241" t="s">
        <v>190</v>
      </c>
      <c r="L586" s="241" t="s">
        <v>189</v>
      </c>
      <c r="M586" s="241" t="s">
        <v>190</v>
      </c>
      <c r="N586" s="241" t="s">
        <v>190</v>
      </c>
      <c r="O586" s="241" t="s">
        <v>189</v>
      </c>
      <c r="P586" s="241" t="s">
        <v>190</v>
      </c>
      <c r="Q586" s="241" t="s">
        <v>190</v>
      </c>
      <c r="R586" s="241" t="s">
        <v>190</v>
      </c>
      <c r="S586" s="241" t="s">
        <v>190</v>
      </c>
      <c r="T586" s="241" t="s">
        <v>190</v>
      </c>
      <c r="U586" s="241" t="s">
        <v>190</v>
      </c>
      <c r="V586" s="241" t="s">
        <v>190</v>
      </c>
      <c r="W586" s="241" t="s">
        <v>189</v>
      </c>
      <c r="X586" s="241" t="s">
        <v>189</v>
      </c>
      <c r="Y586" s="241" t="s">
        <v>189</v>
      </c>
      <c r="Z586" s="241" t="s">
        <v>189</v>
      </c>
      <c r="AA586" s="241" t="s">
        <v>189</v>
      </c>
      <c r="AB586" s="241" t="s">
        <v>189</v>
      </c>
      <c r="AC586" s="241" t="s">
        <v>189</v>
      </c>
      <c r="AD586" s="241" t="s">
        <v>189</v>
      </c>
      <c r="AE586" s="241" t="s">
        <v>189</v>
      </c>
      <c r="AF586" s="241" t="s">
        <v>189</v>
      </c>
      <c r="AQ586" s="241">
        <v>0</v>
      </c>
      <c r="AR586" s="241">
        <v>0</v>
      </c>
    </row>
    <row r="587" spans="1:44" x14ac:dyDescent="0.2">
      <c r="A587" s="290">
        <v>123330</v>
      </c>
      <c r="B587" t="s">
        <v>428</v>
      </c>
      <c r="C587" t="s">
        <v>652</v>
      </c>
      <c r="D587" t="s">
        <v>652</v>
      </c>
      <c r="E587" t="s">
        <v>652</v>
      </c>
      <c r="F587" t="s">
        <v>652</v>
      </c>
      <c r="G587" t="s">
        <v>652</v>
      </c>
      <c r="H587" t="s">
        <v>652</v>
      </c>
      <c r="I587" t="s">
        <v>652</v>
      </c>
      <c r="J587" t="s">
        <v>652</v>
      </c>
      <c r="K587" t="s">
        <v>652</v>
      </c>
      <c r="L587" t="s">
        <v>652</v>
      </c>
      <c r="M587" t="s">
        <v>652</v>
      </c>
      <c r="N587" t="s">
        <v>652</v>
      </c>
      <c r="O587" t="s">
        <v>652</v>
      </c>
      <c r="P587" t="s">
        <v>652</v>
      </c>
      <c r="Q587" t="s">
        <v>652</v>
      </c>
      <c r="R587" t="s">
        <v>652</v>
      </c>
      <c r="S587" t="s">
        <v>652</v>
      </c>
      <c r="T587" t="s">
        <v>652</v>
      </c>
      <c r="U587" t="s">
        <v>652</v>
      </c>
      <c r="V587" t="s">
        <v>652</v>
      </c>
      <c r="W587" t="s">
        <v>652</v>
      </c>
      <c r="X587" t="s">
        <v>652</v>
      </c>
      <c r="Y587" t="s">
        <v>652</v>
      </c>
      <c r="Z587" t="s">
        <v>652</v>
      </c>
      <c r="AA587" t="s">
        <v>652</v>
      </c>
      <c r="AB587" t="s">
        <v>652</v>
      </c>
      <c r="AC587" t="s">
        <v>652</v>
      </c>
      <c r="AD587" t="s">
        <v>652</v>
      </c>
      <c r="AE587" t="s">
        <v>652</v>
      </c>
      <c r="AF587" t="s">
        <v>652</v>
      </c>
      <c r="AG587"/>
      <c r="AH587"/>
      <c r="AI587"/>
      <c r="AJ587"/>
      <c r="AK587"/>
      <c r="AL587"/>
      <c r="AM587"/>
      <c r="AN587"/>
      <c r="AO587"/>
      <c r="AP587"/>
      <c r="AQ587" s="241">
        <v>0</v>
      </c>
      <c r="AR587" s="241">
        <v>0</v>
      </c>
    </row>
    <row r="588" spans="1:44" ht="15" x14ac:dyDescent="0.25">
      <c r="A588" s="267">
        <v>123332</v>
      </c>
      <c r="B588" t="s">
        <v>428</v>
      </c>
      <c r="C588" s="247" t="s">
        <v>190</v>
      </c>
      <c r="D588" s="247" t="s">
        <v>188</v>
      </c>
      <c r="E588" s="247" t="s">
        <v>188</v>
      </c>
      <c r="F588" s="247" t="s">
        <v>190</v>
      </c>
      <c r="G588" s="247" t="s">
        <v>190</v>
      </c>
      <c r="H588" s="247" t="s">
        <v>190</v>
      </c>
      <c r="I588" s="247" t="s">
        <v>190</v>
      </c>
      <c r="J588" s="247" t="s">
        <v>190</v>
      </c>
      <c r="K588" s="247" t="s">
        <v>190</v>
      </c>
      <c r="L588" s="247" t="s">
        <v>190</v>
      </c>
      <c r="M588" s="247" t="s">
        <v>190</v>
      </c>
      <c r="N588" s="247" t="s">
        <v>188</v>
      </c>
      <c r="O588" s="247" t="s">
        <v>190</v>
      </c>
      <c r="P588" s="247" t="s">
        <v>188</v>
      </c>
      <c r="Q588" s="247" t="s">
        <v>190</v>
      </c>
      <c r="R588" s="247" t="s">
        <v>190</v>
      </c>
      <c r="S588" s="247" t="s">
        <v>188</v>
      </c>
      <c r="T588" s="247" t="s">
        <v>188</v>
      </c>
      <c r="U588" s="247" t="s">
        <v>188</v>
      </c>
      <c r="V588" s="247" t="s">
        <v>188</v>
      </c>
      <c r="W588" s="247" t="s">
        <v>189</v>
      </c>
      <c r="X588" s="247" t="s">
        <v>189</v>
      </c>
      <c r="Y588" s="247" t="s">
        <v>189</v>
      </c>
      <c r="Z588" s="247" t="s">
        <v>189</v>
      </c>
      <c r="AA588" s="247" t="s">
        <v>189</v>
      </c>
      <c r="AB588" s="247" t="s">
        <v>189</v>
      </c>
      <c r="AC588" s="247" t="s">
        <v>189</v>
      </c>
      <c r="AD588" s="247" t="s">
        <v>189</v>
      </c>
      <c r="AE588" s="247" t="s">
        <v>189</v>
      </c>
      <c r="AF588" s="247" t="s">
        <v>189</v>
      </c>
      <c r="AG588" s="247"/>
      <c r="AH588" s="247"/>
      <c r="AI588" s="247"/>
      <c r="AJ588" s="247"/>
      <c r="AK588" s="247"/>
      <c r="AL588" s="247"/>
      <c r="AM588" s="247"/>
      <c r="AN588" s="247"/>
      <c r="AO588" s="247"/>
      <c r="AP588" s="247"/>
      <c r="AQ588" s="241">
        <v>0</v>
      </c>
      <c r="AR588" s="241">
        <v>0</v>
      </c>
    </row>
    <row r="589" spans="1:44" x14ac:dyDescent="0.2">
      <c r="A589" s="290">
        <v>123338</v>
      </c>
      <c r="B589" t="s">
        <v>428</v>
      </c>
      <c r="C589" t="s">
        <v>652</v>
      </c>
      <c r="D589" t="s">
        <v>652</v>
      </c>
      <c r="E589" t="s">
        <v>652</v>
      </c>
      <c r="F589" t="s">
        <v>652</v>
      </c>
      <c r="G589" t="s">
        <v>652</v>
      </c>
      <c r="H589" t="s">
        <v>652</v>
      </c>
      <c r="I589" t="s">
        <v>652</v>
      </c>
      <c r="J589" t="s">
        <v>652</v>
      </c>
      <c r="K589" t="s">
        <v>652</v>
      </c>
      <c r="L589" t="s">
        <v>652</v>
      </c>
      <c r="M589" t="s">
        <v>652</v>
      </c>
      <c r="N589" t="s">
        <v>652</v>
      </c>
      <c r="O589" t="s">
        <v>652</v>
      </c>
      <c r="P589" t="s">
        <v>652</v>
      </c>
      <c r="Q589" t="s">
        <v>652</v>
      </c>
      <c r="R589" t="s">
        <v>652</v>
      </c>
      <c r="S589" t="s">
        <v>652</v>
      </c>
      <c r="T589" t="s">
        <v>652</v>
      </c>
      <c r="U589" t="s">
        <v>652</v>
      </c>
      <c r="V589" t="s">
        <v>652</v>
      </c>
      <c r="W589" t="s">
        <v>652</v>
      </c>
      <c r="X589" t="s">
        <v>652</v>
      </c>
      <c r="Y589" t="s">
        <v>652</v>
      </c>
      <c r="Z589" t="s">
        <v>652</v>
      </c>
      <c r="AA589" t="s">
        <v>652</v>
      </c>
      <c r="AB589" t="s">
        <v>652</v>
      </c>
      <c r="AC589" t="s">
        <v>652</v>
      </c>
      <c r="AD589" t="s">
        <v>652</v>
      </c>
      <c r="AE589" t="s">
        <v>652</v>
      </c>
      <c r="AF589" t="s">
        <v>652</v>
      </c>
      <c r="AG589"/>
      <c r="AH589"/>
      <c r="AI589"/>
      <c r="AJ589"/>
      <c r="AK589"/>
      <c r="AL589"/>
      <c r="AM589"/>
      <c r="AN589"/>
      <c r="AO589"/>
      <c r="AP589"/>
      <c r="AQ589" s="241">
        <v>0</v>
      </c>
      <c r="AR589" s="241">
        <v>0</v>
      </c>
    </row>
    <row r="590" spans="1:44" x14ac:dyDescent="0.2">
      <c r="A590">
        <v>123353</v>
      </c>
      <c r="B590" t="s">
        <v>428</v>
      </c>
      <c r="C590" t="s">
        <v>189</v>
      </c>
      <c r="D590" t="s">
        <v>189</v>
      </c>
      <c r="E590" t="s">
        <v>190</v>
      </c>
      <c r="F590" t="s">
        <v>189</v>
      </c>
      <c r="G590" t="s">
        <v>190</v>
      </c>
      <c r="H590" t="s">
        <v>189</v>
      </c>
      <c r="I590" t="s">
        <v>189</v>
      </c>
      <c r="J590" t="s">
        <v>189</v>
      </c>
      <c r="K590" t="s">
        <v>189</v>
      </c>
      <c r="L590" t="s">
        <v>189</v>
      </c>
      <c r="M590" t="s">
        <v>188</v>
      </c>
      <c r="N590" t="s">
        <v>189</v>
      </c>
      <c r="O590" t="s">
        <v>190</v>
      </c>
      <c r="P590" t="s">
        <v>189</v>
      </c>
      <c r="Q590" t="s">
        <v>190</v>
      </c>
      <c r="R590" t="s">
        <v>188</v>
      </c>
      <c r="S590" t="s">
        <v>188</v>
      </c>
      <c r="T590" t="s">
        <v>188</v>
      </c>
      <c r="U590" t="s">
        <v>188</v>
      </c>
      <c r="V590" t="s">
        <v>190</v>
      </c>
      <c r="W590" t="s">
        <v>188</v>
      </c>
      <c r="X590" t="s">
        <v>188</v>
      </c>
      <c r="Y590" t="s">
        <v>188</v>
      </c>
      <c r="Z590" t="s">
        <v>188</v>
      </c>
      <c r="AA590" t="s">
        <v>190</v>
      </c>
      <c r="AB590" t="s">
        <v>189</v>
      </c>
      <c r="AC590" t="s">
        <v>189</v>
      </c>
      <c r="AD590" t="s">
        <v>189</v>
      </c>
      <c r="AE590" t="s">
        <v>189</v>
      </c>
      <c r="AF590" t="s">
        <v>189</v>
      </c>
      <c r="AG590"/>
      <c r="AH590"/>
      <c r="AI590"/>
      <c r="AJ590"/>
      <c r="AK590"/>
      <c r="AL590"/>
      <c r="AM590"/>
      <c r="AN590"/>
      <c r="AO590"/>
      <c r="AP590"/>
      <c r="AQ590" s="241">
        <v>0</v>
      </c>
      <c r="AR590" s="241">
        <v>0</v>
      </c>
    </row>
    <row r="591" spans="1:44" x14ac:dyDescent="0.2">
      <c r="A591">
        <v>123374</v>
      </c>
      <c r="B591" t="s">
        <v>428</v>
      </c>
      <c r="C591" t="s">
        <v>188</v>
      </c>
      <c r="D591" t="s">
        <v>190</v>
      </c>
      <c r="E591" t="s">
        <v>188</v>
      </c>
      <c r="F591" t="s">
        <v>190</v>
      </c>
      <c r="G591" t="s">
        <v>188</v>
      </c>
      <c r="H591" t="s">
        <v>190</v>
      </c>
      <c r="I591" t="s">
        <v>190</v>
      </c>
      <c r="J591" t="s">
        <v>190</v>
      </c>
      <c r="K591" t="s">
        <v>190</v>
      </c>
      <c r="L591" t="s">
        <v>190</v>
      </c>
      <c r="M591" t="s">
        <v>190</v>
      </c>
      <c r="N591" t="s">
        <v>190</v>
      </c>
      <c r="O591" t="s">
        <v>190</v>
      </c>
      <c r="P591" t="s">
        <v>190</v>
      </c>
      <c r="Q591" t="s">
        <v>190</v>
      </c>
      <c r="R591" t="s">
        <v>190</v>
      </c>
      <c r="S591" t="s">
        <v>190</v>
      </c>
      <c r="T591" t="s">
        <v>190</v>
      </c>
      <c r="U591" t="s">
        <v>190</v>
      </c>
      <c r="V591" t="s">
        <v>190</v>
      </c>
      <c r="W591" t="s">
        <v>190</v>
      </c>
      <c r="X591" t="s">
        <v>190</v>
      </c>
      <c r="Y591" t="s">
        <v>190</v>
      </c>
      <c r="Z591" t="s">
        <v>190</v>
      </c>
      <c r="AA591" t="s">
        <v>190</v>
      </c>
      <c r="AB591" t="s">
        <v>189</v>
      </c>
      <c r="AC591" t="s">
        <v>189</v>
      </c>
      <c r="AD591" t="s">
        <v>189</v>
      </c>
      <c r="AE591" t="s">
        <v>189</v>
      </c>
      <c r="AF591" t="s">
        <v>189</v>
      </c>
      <c r="AG591"/>
      <c r="AH591"/>
      <c r="AI591"/>
      <c r="AJ591"/>
      <c r="AK591"/>
      <c r="AL591"/>
      <c r="AM591"/>
      <c r="AN591"/>
      <c r="AO591"/>
      <c r="AP591"/>
      <c r="AQ591" s="241">
        <v>0</v>
      </c>
      <c r="AR591" s="241">
        <v>0</v>
      </c>
    </row>
    <row r="592" spans="1:44" x14ac:dyDescent="0.2">
      <c r="A592" s="241">
        <v>123375</v>
      </c>
      <c r="B592" t="s">
        <v>428</v>
      </c>
      <c r="C592" s="241" t="s">
        <v>190</v>
      </c>
      <c r="D592" s="241" t="s">
        <v>190</v>
      </c>
      <c r="E592" s="241" t="s">
        <v>190</v>
      </c>
      <c r="F592" s="241" t="s">
        <v>190</v>
      </c>
      <c r="G592" s="241" t="s">
        <v>190</v>
      </c>
      <c r="H592" s="241" t="s">
        <v>190</v>
      </c>
      <c r="I592" s="241" t="s">
        <v>190</v>
      </c>
      <c r="J592" s="241" t="s">
        <v>190</v>
      </c>
      <c r="K592" s="241" t="s">
        <v>190</v>
      </c>
      <c r="L592" s="241" t="s">
        <v>190</v>
      </c>
      <c r="M592" s="241" t="s">
        <v>190</v>
      </c>
      <c r="N592" s="241" t="s">
        <v>190</v>
      </c>
      <c r="O592" s="241" t="s">
        <v>190</v>
      </c>
      <c r="P592" s="241" t="s">
        <v>190</v>
      </c>
      <c r="Q592" s="241" t="s">
        <v>190</v>
      </c>
      <c r="R592" s="241" t="s">
        <v>188</v>
      </c>
      <c r="S592" s="241" t="s">
        <v>188</v>
      </c>
      <c r="T592" s="241" t="s">
        <v>188</v>
      </c>
      <c r="U592" s="241" t="s">
        <v>190</v>
      </c>
      <c r="V592" s="241" t="s">
        <v>190</v>
      </c>
      <c r="W592" s="241" t="s">
        <v>188</v>
      </c>
      <c r="X592" s="241" t="s">
        <v>190</v>
      </c>
      <c r="Y592" s="241" t="s">
        <v>188</v>
      </c>
      <c r="Z592" s="241" t="s">
        <v>190</v>
      </c>
      <c r="AA592" s="241" t="s">
        <v>190</v>
      </c>
      <c r="AB592" s="241" t="s">
        <v>188</v>
      </c>
      <c r="AC592" s="241" t="s">
        <v>190</v>
      </c>
      <c r="AD592" s="241" t="s">
        <v>190</v>
      </c>
      <c r="AE592" s="241" t="s">
        <v>190</v>
      </c>
      <c r="AF592" s="241" t="s">
        <v>188</v>
      </c>
      <c r="AQ592" s="241">
        <v>0</v>
      </c>
      <c r="AR592" s="241">
        <v>0</v>
      </c>
    </row>
    <row r="593" spans="1:44" x14ac:dyDescent="0.2">
      <c r="A593" s="241">
        <v>123382</v>
      </c>
      <c r="B593" t="s">
        <v>428</v>
      </c>
      <c r="C593" s="241" t="s">
        <v>188</v>
      </c>
      <c r="D593" s="241" t="s">
        <v>190</v>
      </c>
      <c r="E593" s="241" t="s">
        <v>188</v>
      </c>
      <c r="F593" s="241" t="s">
        <v>188</v>
      </c>
      <c r="G593" s="241" t="s">
        <v>188</v>
      </c>
      <c r="H593" s="241" t="s">
        <v>190</v>
      </c>
      <c r="I593" s="241" t="s">
        <v>190</v>
      </c>
      <c r="J593" s="241" t="s">
        <v>190</v>
      </c>
      <c r="K593" s="241" t="s">
        <v>190</v>
      </c>
      <c r="L593" s="241" t="s">
        <v>190</v>
      </c>
      <c r="M593" s="241" t="s">
        <v>188</v>
      </c>
      <c r="N593" s="241" t="s">
        <v>190</v>
      </c>
      <c r="O593" s="241" t="s">
        <v>190</v>
      </c>
      <c r="P593" s="241" t="s">
        <v>190</v>
      </c>
      <c r="Q593" s="241" t="s">
        <v>190</v>
      </c>
      <c r="R593" s="241" t="s">
        <v>190</v>
      </c>
      <c r="S593" s="241" t="s">
        <v>188</v>
      </c>
      <c r="T593" s="241" t="s">
        <v>188</v>
      </c>
      <c r="U593" s="241" t="s">
        <v>188</v>
      </c>
      <c r="V593" s="241" t="s">
        <v>188</v>
      </c>
      <c r="W593" s="241" t="s">
        <v>190</v>
      </c>
      <c r="X593" s="241" t="s">
        <v>189</v>
      </c>
      <c r="Y593" s="241" t="s">
        <v>189</v>
      </c>
      <c r="Z593" s="241" t="s">
        <v>189</v>
      </c>
      <c r="AA593" s="241" t="s">
        <v>189</v>
      </c>
      <c r="AB593" s="241" t="s">
        <v>190</v>
      </c>
      <c r="AC593" s="241" t="s">
        <v>189</v>
      </c>
      <c r="AD593" s="241" t="s">
        <v>189</v>
      </c>
      <c r="AE593" s="241" t="s">
        <v>189</v>
      </c>
      <c r="AF593" s="241" t="s">
        <v>190</v>
      </c>
      <c r="AQ593" s="241">
        <v>0</v>
      </c>
      <c r="AR593" s="241">
        <v>0</v>
      </c>
    </row>
    <row r="594" spans="1:44" x14ac:dyDescent="0.2">
      <c r="A594">
        <v>123387</v>
      </c>
      <c r="B594" t="s">
        <v>428</v>
      </c>
      <c r="C594" t="s">
        <v>190</v>
      </c>
      <c r="D594" t="s">
        <v>190</v>
      </c>
      <c r="E594" t="s">
        <v>190</v>
      </c>
      <c r="F594" t="s">
        <v>190</v>
      </c>
      <c r="G594" t="s">
        <v>188</v>
      </c>
      <c r="H594" t="s">
        <v>188</v>
      </c>
      <c r="I594" t="s">
        <v>190</v>
      </c>
      <c r="J594" t="s">
        <v>190</v>
      </c>
      <c r="K594" t="s">
        <v>190</v>
      </c>
      <c r="L594" t="s">
        <v>188</v>
      </c>
      <c r="M594" t="s">
        <v>190</v>
      </c>
      <c r="N594" t="s">
        <v>188</v>
      </c>
      <c r="O594" t="s">
        <v>190</v>
      </c>
      <c r="P594" t="s">
        <v>188</v>
      </c>
      <c r="Q594" t="s">
        <v>190</v>
      </c>
      <c r="R594" t="s">
        <v>190</v>
      </c>
      <c r="S594" t="s">
        <v>190</v>
      </c>
      <c r="T594" t="s">
        <v>188</v>
      </c>
      <c r="U594" t="s">
        <v>190</v>
      </c>
      <c r="V594" t="s">
        <v>190</v>
      </c>
      <c r="W594" t="s">
        <v>190</v>
      </c>
      <c r="X594" t="s">
        <v>190</v>
      </c>
      <c r="Y594" t="s">
        <v>188</v>
      </c>
      <c r="Z594" t="s">
        <v>190</v>
      </c>
      <c r="AA594" t="s">
        <v>190</v>
      </c>
      <c r="AB594" t="s">
        <v>190</v>
      </c>
      <c r="AC594" t="s">
        <v>190</v>
      </c>
      <c r="AD594" t="s">
        <v>188</v>
      </c>
      <c r="AE594" t="s">
        <v>190</v>
      </c>
      <c r="AF594" t="s">
        <v>188</v>
      </c>
      <c r="AG594"/>
      <c r="AH594"/>
      <c r="AI594"/>
      <c r="AJ594"/>
      <c r="AK594"/>
      <c r="AL594"/>
      <c r="AM594"/>
      <c r="AN594"/>
      <c r="AO594"/>
      <c r="AP594"/>
      <c r="AQ594" s="241">
        <v>0</v>
      </c>
      <c r="AR594" s="241">
        <v>0</v>
      </c>
    </row>
    <row r="595" spans="1:44" x14ac:dyDescent="0.2">
      <c r="A595">
        <v>123394</v>
      </c>
      <c r="B595" t="s">
        <v>428</v>
      </c>
      <c r="C595" t="s">
        <v>190</v>
      </c>
      <c r="D595" t="s">
        <v>188</v>
      </c>
      <c r="E595" t="s">
        <v>190</v>
      </c>
      <c r="F595" t="s">
        <v>190</v>
      </c>
      <c r="G595" t="s">
        <v>190</v>
      </c>
      <c r="H595" t="s">
        <v>190</v>
      </c>
      <c r="I595" t="s">
        <v>190</v>
      </c>
      <c r="J595" t="s">
        <v>190</v>
      </c>
      <c r="K595" t="s">
        <v>190</v>
      </c>
      <c r="L595" t="s">
        <v>188</v>
      </c>
      <c r="M595" t="s">
        <v>188</v>
      </c>
      <c r="N595" t="s">
        <v>188</v>
      </c>
      <c r="O595" t="s">
        <v>188</v>
      </c>
      <c r="P595" t="s">
        <v>188</v>
      </c>
      <c r="Q595" t="s">
        <v>188</v>
      </c>
      <c r="R595" t="s">
        <v>190</v>
      </c>
      <c r="S595" t="s">
        <v>188</v>
      </c>
      <c r="T595" t="s">
        <v>188</v>
      </c>
      <c r="U595" t="s">
        <v>188</v>
      </c>
      <c r="V595" t="s">
        <v>188</v>
      </c>
      <c r="W595" t="s">
        <v>190</v>
      </c>
      <c r="X595" t="s">
        <v>190</v>
      </c>
      <c r="Y595" t="s">
        <v>190</v>
      </c>
      <c r="Z595" t="s">
        <v>190</v>
      </c>
      <c r="AA595" t="s">
        <v>190</v>
      </c>
      <c r="AB595" t="s">
        <v>190</v>
      </c>
      <c r="AC595" t="s">
        <v>190</v>
      </c>
      <c r="AD595" t="s">
        <v>190</v>
      </c>
      <c r="AE595" t="s">
        <v>190</v>
      </c>
      <c r="AF595" t="s">
        <v>190</v>
      </c>
      <c r="AG595"/>
      <c r="AH595"/>
      <c r="AI595"/>
      <c r="AJ595"/>
      <c r="AK595"/>
      <c r="AL595"/>
      <c r="AM595"/>
      <c r="AN595"/>
      <c r="AO595"/>
      <c r="AP595"/>
      <c r="AQ595" s="241">
        <v>0</v>
      </c>
      <c r="AR595" s="241">
        <v>0</v>
      </c>
    </row>
    <row r="596" spans="1:44" ht="15" x14ac:dyDescent="0.25">
      <c r="A596" s="267">
        <v>123398</v>
      </c>
      <c r="B596" t="s">
        <v>428</v>
      </c>
      <c r="C596" s="247" t="s">
        <v>189</v>
      </c>
      <c r="D596" s="247" t="s">
        <v>189</v>
      </c>
      <c r="E596" s="247" t="s">
        <v>189</v>
      </c>
      <c r="F596" s="247" t="s">
        <v>189</v>
      </c>
      <c r="G596" s="247" t="s">
        <v>189</v>
      </c>
      <c r="H596" s="247" t="s">
        <v>189</v>
      </c>
      <c r="I596" s="247" t="s">
        <v>189</v>
      </c>
      <c r="J596" s="247" t="s">
        <v>189</v>
      </c>
      <c r="K596" s="247" t="s">
        <v>189</v>
      </c>
      <c r="L596" s="247" t="s">
        <v>189</v>
      </c>
      <c r="M596" s="247" t="s">
        <v>190</v>
      </c>
      <c r="N596" s="247" t="s">
        <v>189</v>
      </c>
      <c r="O596" s="247" t="s">
        <v>188</v>
      </c>
      <c r="P596" s="247" t="s">
        <v>189</v>
      </c>
      <c r="Q596" s="247" t="s">
        <v>189</v>
      </c>
      <c r="R596" s="247" t="s">
        <v>189</v>
      </c>
      <c r="S596" s="247" t="s">
        <v>189</v>
      </c>
      <c r="T596" s="247" t="s">
        <v>189</v>
      </c>
      <c r="U596" s="247" t="s">
        <v>189</v>
      </c>
      <c r="V596" s="247" t="s">
        <v>189</v>
      </c>
      <c r="W596" s="247" t="s">
        <v>189</v>
      </c>
      <c r="X596" s="247" t="s">
        <v>189</v>
      </c>
      <c r="Y596" s="247" t="s">
        <v>189</v>
      </c>
      <c r="Z596" s="247" t="s">
        <v>189</v>
      </c>
      <c r="AA596" s="247" t="s">
        <v>189</v>
      </c>
      <c r="AB596" s="247" t="s">
        <v>189</v>
      </c>
      <c r="AC596" s="247" t="s">
        <v>189</v>
      </c>
      <c r="AD596" s="247" t="s">
        <v>189</v>
      </c>
      <c r="AE596" s="247" t="s">
        <v>189</v>
      </c>
      <c r="AF596" s="247" t="s">
        <v>189</v>
      </c>
      <c r="AG596" s="247"/>
      <c r="AH596" s="247"/>
      <c r="AI596" s="247"/>
      <c r="AJ596" s="247"/>
      <c r="AK596" s="247"/>
      <c r="AL596" s="247"/>
      <c r="AM596" s="247"/>
      <c r="AN596" s="247"/>
      <c r="AO596" s="247"/>
      <c r="AP596" s="247"/>
      <c r="AQ596" s="241">
        <v>0</v>
      </c>
      <c r="AR596" s="241">
        <v>0</v>
      </c>
    </row>
    <row r="597" spans="1:44" x14ac:dyDescent="0.2">
      <c r="A597">
        <v>123409</v>
      </c>
      <c r="B597" t="s">
        <v>428</v>
      </c>
      <c r="C597" t="s">
        <v>188</v>
      </c>
      <c r="D597" t="s">
        <v>188</v>
      </c>
      <c r="E597" t="s">
        <v>190</v>
      </c>
      <c r="F597" t="s">
        <v>190</v>
      </c>
      <c r="G597" t="s">
        <v>188</v>
      </c>
      <c r="H597" t="s">
        <v>190</v>
      </c>
      <c r="I597" t="s">
        <v>190</v>
      </c>
      <c r="J597" t="s">
        <v>190</v>
      </c>
      <c r="K597" t="s">
        <v>190</v>
      </c>
      <c r="L597" t="s">
        <v>190</v>
      </c>
      <c r="M597" t="s">
        <v>190</v>
      </c>
      <c r="N597" t="s">
        <v>188</v>
      </c>
      <c r="O597" t="s">
        <v>188</v>
      </c>
      <c r="P597" t="s">
        <v>190</v>
      </c>
      <c r="Q597" t="s">
        <v>190</v>
      </c>
      <c r="R597" t="s">
        <v>190</v>
      </c>
      <c r="S597" t="s">
        <v>190</v>
      </c>
      <c r="T597" t="s">
        <v>190</v>
      </c>
      <c r="U597" t="s">
        <v>188</v>
      </c>
      <c r="V597" t="s">
        <v>190</v>
      </c>
      <c r="W597" t="s">
        <v>190</v>
      </c>
      <c r="X597" t="s">
        <v>188</v>
      </c>
      <c r="Y597" t="s">
        <v>189</v>
      </c>
      <c r="Z597" t="s">
        <v>190</v>
      </c>
      <c r="AA597" t="s">
        <v>190</v>
      </c>
      <c r="AB597" t="s">
        <v>189</v>
      </c>
      <c r="AC597" t="s">
        <v>189</v>
      </c>
      <c r="AD597" t="s">
        <v>189</v>
      </c>
      <c r="AE597" t="s">
        <v>189</v>
      </c>
      <c r="AF597" t="s">
        <v>189</v>
      </c>
      <c r="AG597"/>
      <c r="AH597"/>
      <c r="AI597"/>
      <c r="AJ597"/>
      <c r="AK597"/>
      <c r="AL597"/>
      <c r="AM597"/>
      <c r="AN597"/>
      <c r="AO597"/>
      <c r="AP597"/>
      <c r="AQ597" s="241">
        <v>0</v>
      </c>
      <c r="AR597" s="241">
        <v>0</v>
      </c>
    </row>
    <row r="598" spans="1:44" x14ac:dyDescent="0.2">
      <c r="A598">
        <v>123417</v>
      </c>
      <c r="B598" t="s">
        <v>428</v>
      </c>
      <c r="C598" t="s">
        <v>189</v>
      </c>
      <c r="D598" t="s">
        <v>189</v>
      </c>
      <c r="E598" t="s">
        <v>189</v>
      </c>
      <c r="F598" t="s">
        <v>189</v>
      </c>
      <c r="G598" t="s">
        <v>189</v>
      </c>
      <c r="H598" t="s">
        <v>190</v>
      </c>
      <c r="I598" t="s">
        <v>189</v>
      </c>
      <c r="J598" t="s">
        <v>189</v>
      </c>
      <c r="K598" t="s">
        <v>189</v>
      </c>
      <c r="L598" t="s">
        <v>189</v>
      </c>
      <c r="M598" t="s">
        <v>189</v>
      </c>
      <c r="N598" t="s">
        <v>189</v>
      </c>
      <c r="O598" t="s">
        <v>189</v>
      </c>
      <c r="P598" t="s">
        <v>189</v>
      </c>
      <c r="Q598" t="s">
        <v>189</v>
      </c>
      <c r="R598" t="s">
        <v>189</v>
      </c>
      <c r="S598" t="s">
        <v>189</v>
      </c>
      <c r="T598" t="s">
        <v>189</v>
      </c>
      <c r="U598" t="s">
        <v>189</v>
      </c>
      <c r="V598" t="s">
        <v>189</v>
      </c>
      <c r="W598" t="s">
        <v>190</v>
      </c>
      <c r="X598" t="s">
        <v>190</v>
      </c>
      <c r="Y598" t="s">
        <v>190</v>
      </c>
      <c r="Z598" t="s">
        <v>190</v>
      </c>
      <c r="AA598" t="s">
        <v>190</v>
      </c>
      <c r="AB598" t="s">
        <v>189</v>
      </c>
      <c r="AC598" t="s">
        <v>189</v>
      </c>
      <c r="AD598" t="s">
        <v>189</v>
      </c>
      <c r="AE598" t="s">
        <v>189</v>
      </c>
      <c r="AF598" t="s">
        <v>189</v>
      </c>
      <c r="AG598"/>
      <c r="AH598"/>
      <c r="AI598"/>
      <c r="AJ598"/>
      <c r="AK598"/>
      <c r="AL598"/>
      <c r="AM598"/>
      <c r="AN598"/>
      <c r="AO598"/>
      <c r="AP598"/>
      <c r="AQ598" s="241">
        <v>0</v>
      </c>
      <c r="AR598" s="241">
        <v>0</v>
      </c>
    </row>
    <row r="599" spans="1:44" x14ac:dyDescent="0.2">
      <c r="A599">
        <v>123421</v>
      </c>
      <c r="B599" t="s">
        <v>428</v>
      </c>
      <c r="C599" t="s">
        <v>188</v>
      </c>
      <c r="D599" t="s">
        <v>190</v>
      </c>
      <c r="E599" t="s">
        <v>190</v>
      </c>
      <c r="F599" t="s">
        <v>190</v>
      </c>
      <c r="G599" t="s">
        <v>188</v>
      </c>
      <c r="H599" t="s">
        <v>190</v>
      </c>
      <c r="I599" t="s">
        <v>190</v>
      </c>
      <c r="J599" t="s">
        <v>190</v>
      </c>
      <c r="K599" t="s">
        <v>190</v>
      </c>
      <c r="L599" t="s">
        <v>190</v>
      </c>
      <c r="M599" t="s">
        <v>188</v>
      </c>
      <c r="N599" t="s">
        <v>190</v>
      </c>
      <c r="O599" t="s">
        <v>188</v>
      </c>
      <c r="P599" t="s">
        <v>188</v>
      </c>
      <c r="Q599" t="s">
        <v>190</v>
      </c>
      <c r="R599" t="s">
        <v>190</v>
      </c>
      <c r="S599" t="s">
        <v>190</v>
      </c>
      <c r="T599" t="s">
        <v>188</v>
      </c>
      <c r="U599" t="s">
        <v>190</v>
      </c>
      <c r="V599" t="s">
        <v>190</v>
      </c>
      <c r="W599" t="s">
        <v>190</v>
      </c>
      <c r="X599" t="s">
        <v>188</v>
      </c>
      <c r="Y599" t="s">
        <v>188</v>
      </c>
      <c r="Z599" t="s">
        <v>188</v>
      </c>
      <c r="AA599" t="s">
        <v>190</v>
      </c>
      <c r="AB599" t="s">
        <v>190</v>
      </c>
      <c r="AC599" t="s">
        <v>189</v>
      </c>
      <c r="AD599" t="s">
        <v>189</v>
      </c>
      <c r="AE599" t="s">
        <v>189</v>
      </c>
      <c r="AF599" t="s">
        <v>190</v>
      </c>
      <c r="AG599"/>
      <c r="AH599"/>
      <c r="AI599"/>
      <c r="AJ599"/>
      <c r="AK599"/>
      <c r="AL599"/>
      <c r="AM599"/>
      <c r="AN599"/>
      <c r="AO599"/>
      <c r="AP599"/>
      <c r="AQ599" s="241">
        <v>0</v>
      </c>
      <c r="AR599" s="241">
        <v>0</v>
      </c>
    </row>
    <row r="600" spans="1:44" x14ac:dyDescent="0.2">
      <c r="A600">
        <v>123427</v>
      </c>
      <c r="B600" t="s">
        <v>428</v>
      </c>
      <c r="C600" t="s">
        <v>188</v>
      </c>
      <c r="D600" t="s">
        <v>190</v>
      </c>
      <c r="E600" t="s">
        <v>188</v>
      </c>
      <c r="F600" t="s">
        <v>190</v>
      </c>
      <c r="G600" t="s">
        <v>188</v>
      </c>
      <c r="H600" t="s">
        <v>190</v>
      </c>
      <c r="I600" t="s">
        <v>190</v>
      </c>
      <c r="J600" t="s">
        <v>190</v>
      </c>
      <c r="K600" t="s">
        <v>190</v>
      </c>
      <c r="L600" t="s">
        <v>188</v>
      </c>
      <c r="M600" t="s">
        <v>188</v>
      </c>
      <c r="N600" t="s">
        <v>188</v>
      </c>
      <c r="O600" t="s">
        <v>190</v>
      </c>
      <c r="P600" t="s">
        <v>190</v>
      </c>
      <c r="Q600" t="s">
        <v>190</v>
      </c>
      <c r="R600" t="s">
        <v>188</v>
      </c>
      <c r="S600" t="s">
        <v>190</v>
      </c>
      <c r="T600" t="s">
        <v>188</v>
      </c>
      <c r="U600" t="s">
        <v>190</v>
      </c>
      <c r="V600" t="s">
        <v>190</v>
      </c>
      <c r="W600" t="s">
        <v>190</v>
      </c>
      <c r="X600" t="s">
        <v>190</v>
      </c>
      <c r="Y600" t="s">
        <v>188</v>
      </c>
      <c r="Z600" t="s">
        <v>190</v>
      </c>
      <c r="AA600" t="s">
        <v>190</v>
      </c>
      <c r="AB600" t="s">
        <v>190</v>
      </c>
      <c r="AC600" t="s">
        <v>190</v>
      </c>
      <c r="AD600" t="s">
        <v>190</v>
      </c>
      <c r="AE600" t="s">
        <v>190</v>
      </c>
      <c r="AF600" t="s">
        <v>188</v>
      </c>
      <c r="AG600"/>
      <c r="AH600"/>
      <c r="AI600"/>
      <c r="AJ600"/>
      <c r="AK600"/>
      <c r="AL600"/>
      <c r="AM600"/>
      <c r="AN600"/>
      <c r="AO600"/>
      <c r="AP600"/>
      <c r="AQ600" s="241">
        <v>0</v>
      </c>
      <c r="AR600" s="241">
        <v>0</v>
      </c>
    </row>
    <row r="601" spans="1:44" x14ac:dyDescent="0.2">
      <c r="A601">
        <v>123428</v>
      </c>
      <c r="B601" t="s">
        <v>428</v>
      </c>
      <c r="C601" t="s">
        <v>188</v>
      </c>
      <c r="D601" t="s">
        <v>190</v>
      </c>
      <c r="E601" t="s">
        <v>188</v>
      </c>
      <c r="F601" t="s">
        <v>190</v>
      </c>
      <c r="G601" t="s">
        <v>190</v>
      </c>
      <c r="H601" t="s">
        <v>190</v>
      </c>
      <c r="I601" t="s">
        <v>190</v>
      </c>
      <c r="J601" t="s">
        <v>190</v>
      </c>
      <c r="K601" t="s">
        <v>190</v>
      </c>
      <c r="L601" t="s">
        <v>190</v>
      </c>
      <c r="M601" t="s">
        <v>190</v>
      </c>
      <c r="N601" t="s">
        <v>188</v>
      </c>
      <c r="O601" t="s">
        <v>190</v>
      </c>
      <c r="P601" t="s">
        <v>188</v>
      </c>
      <c r="Q601" t="s">
        <v>190</v>
      </c>
      <c r="R601" t="s">
        <v>188</v>
      </c>
      <c r="S601" t="s">
        <v>188</v>
      </c>
      <c r="T601" t="s">
        <v>188</v>
      </c>
      <c r="U601" t="s">
        <v>190</v>
      </c>
      <c r="V601" t="s">
        <v>188</v>
      </c>
      <c r="W601" t="s">
        <v>190</v>
      </c>
      <c r="X601" t="s">
        <v>188</v>
      </c>
      <c r="Y601" t="s">
        <v>190</v>
      </c>
      <c r="Z601" t="s">
        <v>188</v>
      </c>
      <c r="AA601" t="s">
        <v>190</v>
      </c>
      <c r="AB601" t="s">
        <v>190</v>
      </c>
      <c r="AC601" t="s">
        <v>190</v>
      </c>
      <c r="AD601" t="s">
        <v>190</v>
      </c>
      <c r="AE601" t="s">
        <v>190</v>
      </c>
      <c r="AF601" t="s">
        <v>190</v>
      </c>
      <c r="AG601"/>
      <c r="AH601"/>
      <c r="AI601"/>
      <c r="AJ601"/>
      <c r="AK601"/>
      <c r="AL601"/>
      <c r="AM601"/>
      <c r="AN601"/>
      <c r="AO601"/>
      <c r="AP601"/>
      <c r="AQ601" s="241">
        <v>0</v>
      </c>
      <c r="AR601" s="241">
        <v>0</v>
      </c>
    </row>
    <row r="602" spans="1:44" x14ac:dyDescent="0.2">
      <c r="A602">
        <v>123437</v>
      </c>
      <c r="B602" t="s">
        <v>428</v>
      </c>
      <c r="C602" t="s">
        <v>190</v>
      </c>
      <c r="D602" t="s">
        <v>190</v>
      </c>
      <c r="E602" t="s">
        <v>188</v>
      </c>
      <c r="F602" t="s">
        <v>190</v>
      </c>
      <c r="G602" t="s">
        <v>190</v>
      </c>
      <c r="H602" t="s">
        <v>190</v>
      </c>
      <c r="I602" t="s">
        <v>190</v>
      </c>
      <c r="J602" t="s">
        <v>190</v>
      </c>
      <c r="K602" t="s">
        <v>190</v>
      </c>
      <c r="L602" t="s">
        <v>190</v>
      </c>
      <c r="M602" t="s">
        <v>190</v>
      </c>
      <c r="N602" t="s">
        <v>190</v>
      </c>
      <c r="O602" t="s">
        <v>190</v>
      </c>
      <c r="P602" t="s">
        <v>190</v>
      </c>
      <c r="Q602" t="s">
        <v>190</v>
      </c>
      <c r="R602" t="s">
        <v>188</v>
      </c>
      <c r="S602" t="s">
        <v>190</v>
      </c>
      <c r="T602" t="s">
        <v>190</v>
      </c>
      <c r="U602" t="s">
        <v>190</v>
      </c>
      <c r="V602" t="s">
        <v>190</v>
      </c>
      <c r="W602" t="s">
        <v>189</v>
      </c>
      <c r="X602" t="s">
        <v>190</v>
      </c>
      <c r="Y602" t="s">
        <v>190</v>
      </c>
      <c r="Z602" t="s">
        <v>190</v>
      </c>
      <c r="AA602" t="s">
        <v>190</v>
      </c>
      <c r="AB602" t="s">
        <v>190</v>
      </c>
      <c r="AC602" t="s">
        <v>190</v>
      </c>
      <c r="AD602" t="s">
        <v>190</v>
      </c>
      <c r="AE602" t="s">
        <v>188</v>
      </c>
      <c r="AF602" t="s">
        <v>190</v>
      </c>
      <c r="AG602" t="s">
        <v>189</v>
      </c>
      <c r="AH602" t="s">
        <v>190</v>
      </c>
      <c r="AI602" t="s">
        <v>189</v>
      </c>
      <c r="AJ602" t="s">
        <v>190</v>
      </c>
      <c r="AK602" t="s">
        <v>189</v>
      </c>
      <c r="AL602" t="s">
        <v>189</v>
      </c>
      <c r="AM602" t="s">
        <v>189</v>
      </c>
      <c r="AN602" t="s">
        <v>189</v>
      </c>
      <c r="AO602" t="s">
        <v>189</v>
      </c>
      <c r="AP602" t="s">
        <v>189</v>
      </c>
      <c r="AQ602" s="241">
        <v>0</v>
      </c>
      <c r="AR602" s="241">
        <v>0</v>
      </c>
    </row>
    <row r="603" spans="1:44" x14ac:dyDescent="0.2">
      <c r="A603">
        <v>123438</v>
      </c>
      <c r="B603" t="s">
        <v>428</v>
      </c>
      <c r="C603" t="s">
        <v>189</v>
      </c>
      <c r="D603" t="s">
        <v>189</v>
      </c>
      <c r="E603" t="s">
        <v>189</v>
      </c>
      <c r="F603" t="s">
        <v>189</v>
      </c>
      <c r="G603" t="s">
        <v>188</v>
      </c>
      <c r="H603" t="s">
        <v>190</v>
      </c>
      <c r="I603" t="s">
        <v>189</v>
      </c>
      <c r="J603" t="s">
        <v>189</v>
      </c>
      <c r="K603" t="s">
        <v>189</v>
      </c>
      <c r="L603" t="s">
        <v>190</v>
      </c>
      <c r="M603" t="s">
        <v>190</v>
      </c>
      <c r="N603" t="s">
        <v>188</v>
      </c>
      <c r="O603" t="s">
        <v>188</v>
      </c>
      <c r="P603" t="s">
        <v>190</v>
      </c>
      <c r="Q603" t="s">
        <v>190</v>
      </c>
      <c r="R603" t="s">
        <v>188</v>
      </c>
      <c r="S603" t="s">
        <v>190</v>
      </c>
      <c r="T603" t="s">
        <v>188</v>
      </c>
      <c r="U603" t="s">
        <v>189</v>
      </c>
      <c r="V603" t="s">
        <v>189</v>
      </c>
      <c r="W603" t="s">
        <v>190</v>
      </c>
      <c r="X603" t="s">
        <v>190</v>
      </c>
      <c r="Y603" t="s">
        <v>188</v>
      </c>
      <c r="Z603" t="s">
        <v>190</v>
      </c>
      <c r="AA603" t="s">
        <v>188</v>
      </c>
      <c r="AB603" t="s">
        <v>188</v>
      </c>
      <c r="AC603" t="s">
        <v>188</v>
      </c>
      <c r="AD603" t="s">
        <v>188</v>
      </c>
      <c r="AE603" t="s">
        <v>188</v>
      </c>
      <c r="AF603" t="s">
        <v>188</v>
      </c>
      <c r="AG603" t="s">
        <v>189</v>
      </c>
      <c r="AH603" t="s">
        <v>190</v>
      </c>
      <c r="AI603" t="s">
        <v>190</v>
      </c>
      <c r="AJ603" t="s">
        <v>190</v>
      </c>
      <c r="AK603" t="s">
        <v>190</v>
      </c>
      <c r="AL603" t="s">
        <v>189</v>
      </c>
      <c r="AM603" t="s">
        <v>189</v>
      </c>
      <c r="AN603" t="s">
        <v>189</v>
      </c>
      <c r="AO603" t="s">
        <v>189</v>
      </c>
      <c r="AP603" t="s">
        <v>189</v>
      </c>
      <c r="AQ603" s="241">
        <v>0</v>
      </c>
      <c r="AR603" s="241">
        <v>0</v>
      </c>
    </row>
    <row r="604" spans="1:44" ht="15" x14ac:dyDescent="0.25">
      <c r="A604" s="267">
        <v>123440</v>
      </c>
      <c r="B604" t="s">
        <v>428</v>
      </c>
      <c r="C604" s="247" t="s">
        <v>190</v>
      </c>
      <c r="D604" s="247" t="s">
        <v>190</v>
      </c>
      <c r="E604" s="247" t="s">
        <v>190</v>
      </c>
      <c r="F604" s="247" t="s">
        <v>190</v>
      </c>
      <c r="G604" s="247" t="s">
        <v>188</v>
      </c>
      <c r="H604" s="247" t="s">
        <v>190</v>
      </c>
      <c r="I604" s="247" t="s">
        <v>190</v>
      </c>
      <c r="J604" s="247" t="s">
        <v>190</v>
      </c>
      <c r="K604" s="247" t="s">
        <v>190</v>
      </c>
      <c r="L604" s="247" t="s">
        <v>190</v>
      </c>
      <c r="M604" s="247" t="s">
        <v>190</v>
      </c>
      <c r="N604" s="247" t="s">
        <v>190</v>
      </c>
      <c r="O604" s="247" t="s">
        <v>190</v>
      </c>
      <c r="P604" s="247" t="s">
        <v>190</v>
      </c>
      <c r="Q604" s="247" t="s">
        <v>190</v>
      </c>
      <c r="R604" s="247" t="s">
        <v>190</v>
      </c>
      <c r="S604" s="247" t="s">
        <v>190</v>
      </c>
      <c r="T604" s="247" t="s">
        <v>190</v>
      </c>
      <c r="U604" s="247" t="s">
        <v>190</v>
      </c>
      <c r="V604" s="247" t="s">
        <v>190</v>
      </c>
      <c r="W604" s="247" t="s">
        <v>189</v>
      </c>
      <c r="X604" s="247" t="s">
        <v>190</v>
      </c>
      <c r="Y604" s="247" t="s">
        <v>189</v>
      </c>
      <c r="Z604" s="247" t="s">
        <v>190</v>
      </c>
      <c r="AA604" s="247" t="s">
        <v>189</v>
      </c>
      <c r="AB604" s="247" t="s">
        <v>189</v>
      </c>
      <c r="AC604" s="247" t="s">
        <v>189</v>
      </c>
      <c r="AD604" s="247" t="s">
        <v>189</v>
      </c>
      <c r="AE604" s="247" t="s">
        <v>189</v>
      </c>
      <c r="AF604" s="247" t="s">
        <v>189</v>
      </c>
      <c r="AG604" s="247"/>
      <c r="AH604" s="247"/>
      <c r="AI604" s="247"/>
      <c r="AJ604" s="247"/>
      <c r="AK604" s="247"/>
      <c r="AL604" s="247"/>
      <c r="AM604" s="247"/>
      <c r="AN604" s="247"/>
      <c r="AO604" s="247"/>
      <c r="AP604" s="247"/>
      <c r="AQ604" s="241">
        <v>0</v>
      </c>
      <c r="AR604" s="241">
        <v>0</v>
      </c>
    </row>
    <row r="605" spans="1:44" x14ac:dyDescent="0.2">
      <c r="A605">
        <v>123448</v>
      </c>
      <c r="B605" t="s">
        <v>428</v>
      </c>
      <c r="C605" t="s">
        <v>190</v>
      </c>
      <c r="D605" t="s">
        <v>190</v>
      </c>
      <c r="E605" t="s">
        <v>190</v>
      </c>
      <c r="F605" t="s">
        <v>190</v>
      </c>
      <c r="G605" t="s">
        <v>190</v>
      </c>
      <c r="H605" t="s">
        <v>190</v>
      </c>
      <c r="I605" t="s">
        <v>190</v>
      </c>
      <c r="J605" t="s">
        <v>188</v>
      </c>
      <c r="K605" t="s">
        <v>190</v>
      </c>
      <c r="L605" t="s">
        <v>190</v>
      </c>
      <c r="M605" t="s">
        <v>190</v>
      </c>
      <c r="N605" t="s">
        <v>190</v>
      </c>
      <c r="O605" t="s">
        <v>188</v>
      </c>
      <c r="P605" t="s">
        <v>188</v>
      </c>
      <c r="Q605" t="s">
        <v>188</v>
      </c>
      <c r="R605" t="s">
        <v>190</v>
      </c>
      <c r="S605" t="s">
        <v>190</v>
      </c>
      <c r="T605" t="s">
        <v>190</v>
      </c>
      <c r="U605" t="s">
        <v>190</v>
      </c>
      <c r="V605" t="s">
        <v>190</v>
      </c>
      <c r="W605" t="s">
        <v>190</v>
      </c>
      <c r="X605" t="s">
        <v>190</v>
      </c>
      <c r="Y605" t="s">
        <v>190</v>
      </c>
      <c r="Z605" t="s">
        <v>190</v>
      </c>
      <c r="AA605" t="s">
        <v>190</v>
      </c>
      <c r="AB605" t="s">
        <v>189</v>
      </c>
      <c r="AC605" t="s">
        <v>189</v>
      </c>
      <c r="AD605" t="s">
        <v>189</v>
      </c>
      <c r="AE605" t="s">
        <v>189</v>
      </c>
      <c r="AF605" t="s">
        <v>189</v>
      </c>
      <c r="AG605"/>
      <c r="AH605"/>
      <c r="AI605"/>
      <c r="AJ605"/>
      <c r="AK605"/>
      <c r="AL605"/>
      <c r="AM605"/>
      <c r="AN605"/>
      <c r="AO605"/>
      <c r="AP605"/>
      <c r="AQ605" s="241">
        <v>0</v>
      </c>
      <c r="AR605" s="241">
        <v>0</v>
      </c>
    </row>
    <row r="606" spans="1:44" x14ac:dyDescent="0.2">
      <c r="A606" s="290">
        <v>123451</v>
      </c>
      <c r="B606" t="s">
        <v>428</v>
      </c>
      <c r="C606" t="s">
        <v>652</v>
      </c>
      <c r="D606" t="s">
        <v>652</v>
      </c>
      <c r="E606" t="s">
        <v>652</v>
      </c>
      <c r="F606" t="s">
        <v>652</v>
      </c>
      <c r="G606" t="s">
        <v>652</v>
      </c>
      <c r="H606" t="s">
        <v>652</v>
      </c>
      <c r="I606" t="s">
        <v>652</v>
      </c>
      <c r="J606" t="s">
        <v>652</v>
      </c>
      <c r="K606" t="s">
        <v>652</v>
      </c>
      <c r="L606" t="s">
        <v>652</v>
      </c>
      <c r="M606" t="s">
        <v>652</v>
      </c>
      <c r="N606" t="s">
        <v>652</v>
      </c>
      <c r="O606" t="s">
        <v>652</v>
      </c>
      <c r="P606" t="s">
        <v>652</v>
      </c>
      <c r="Q606" t="s">
        <v>652</v>
      </c>
      <c r="R606" t="s">
        <v>652</v>
      </c>
      <c r="S606" t="s">
        <v>652</v>
      </c>
      <c r="T606" t="s">
        <v>652</v>
      </c>
      <c r="U606" t="s">
        <v>652</v>
      </c>
      <c r="V606" t="s">
        <v>652</v>
      </c>
      <c r="W606" t="s">
        <v>652</v>
      </c>
      <c r="X606" t="s">
        <v>652</v>
      </c>
      <c r="Y606" t="s">
        <v>652</v>
      </c>
      <c r="Z606" t="s">
        <v>652</v>
      </c>
      <c r="AA606" t="s">
        <v>652</v>
      </c>
      <c r="AB606" t="s">
        <v>652</v>
      </c>
      <c r="AC606" t="s">
        <v>652</v>
      </c>
      <c r="AD606" t="s">
        <v>652</v>
      </c>
      <c r="AE606" t="s">
        <v>652</v>
      </c>
      <c r="AF606" t="s">
        <v>652</v>
      </c>
      <c r="AG606"/>
      <c r="AH606"/>
      <c r="AI606"/>
      <c r="AJ606"/>
      <c r="AK606"/>
      <c r="AL606"/>
      <c r="AM606"/>
      <c r="AN606"/>
      <c r="AO606"/>
      <c r="AP606"/>
      <c r="AQ606" s="241">
        <v>0</v>
      </c>
      <c r="AR606" s="241">
        <v>0</v>
      </c>
    </row>
    <row r="607" spans="1:44" ht="21.75" x14ac:dyDescent="0.5">
      <c r="A607" s="268">
        <v>123455</v>
      </c>
      <c r="B607" t="s">
        <v>428</v>
      </c>
      <c r="C607" s="241" t="s">
        <v>190</v>
      </c>
      <c r="D607" s="241" t="s">
        <v>190</v>
      </c>
      <c r="E607" s="241" t="s">
        <v>188</v>
      </c>
      <c r="F607" s="241" t="s">
        <v>190</v>
      </c>
      <c r="G607" s="241" t="s">
        <v>188</v>
      </c>
      <c r="H607" s="241" t="s">
        <v>190</v>
      </c>
      <c r="I607" s="241" t="s">
        <v>190</v>
      </c>
      <c r="J607" s="241" t="s">
        <v>190</v>
      </c>
      <c r="K607" s="241" t="s">
        <v>190</v>
      </c>
      <c r="L607" s="241" t="s">
        <v>190</v>
      </c>
      <c r="M607" s="241" t="s">
        <v>190</v>
      </c>
      <c r="N607" s="241" t="s">
        <v>188</v>
      </c>
      <c r="O607" s="241" t="s">
        <v>190</v>
      </c>
      <c r="P607" s="241" t="s">
        <v>188</v>
      </c>
      <c r="Q607" s="241" t="s">
        <v>188</v>
      </c>
      <c r="R607" s="241" t="s">
        <v>190</v>
      </c>
      <c r="S607" s="241" t="s">
        <v>188</v>
      </c>
      <c r="T607" s="241" t="s">
        <v>190</v>
      </c>
      <c r="U607" s="241" t="s">
        <v>188</v>
      </c>
      <c r="V607" s="241" t="s">
        <v>190</v>
      </c>
      <c r="W607" s="241" t="s">
        <v>188</v>
      </c>
      <c r="X607" s="241" t="s">
        <v>188</v>
      </c>
      <c r="Y607" s="241" t="s">
        <v>188</v>
      </c>
      <c r="Z607" s="241" t="s">
        <v>190</v>
      </c>
      <c r="AA607" s="241" t="s">
        <v>188</v>
      </c>
      <c r="AB607" s="241" t="s">
        <v>190</v>
      </c>
      <c r="AC607" s="241" t="s">
        <v>189</v>
      </c>
      <c r="AD607" s="241" t="s">
        <v>189</v>
      </c>
      <c r="AE607" s="241" t="s">
        <v>189</v>
      </c>
      <c r="AF607" s="241" t="s">
        <v>189</v>
      </c>
      <c r="AQ607" s="241">
        <v>0</v>
      </c>
      <c r="AR607" s="241">
        <v>0</v>
      </c>
    </row>
    <row r="608" spans="1:44" ht="15" x14ac:dyDescent="0.25">
      <c r="A608" s="267">
        <v>123471</v>
      </c>
      <c r="B608" t="s">
        <v>428</v>
      </c>
      <c r="C608" s="247" t="s">
        <v>189</v>
      </c>
      <c r="D608" s="247" t="s">
        <v>189</v>
      </c>
      <c r="E608" s="247" t="s">
        <v>189</v>
      </c>
      <c r="F608" s="247" t="s">
        <v>189</v>
      </c>
      <c r="G608" s="247" t="s">
        <v>189</v>
      </c>
      <c r="H608" s="247" t="s">
        <v>189</v>
      </c>
      <c r="I608" s="247" t="s">
        <v>189</v>
      </c>
      <c r="J608" s="247" t="s">
        <v>189</v>
      </c>
      <c r="K608" s="247" t="s">
        <v>189</v>
      </c>
      <c r="L608" s="247" t="s">
        <v>189</v>
      </c>
      <c r="M608" s="247" t="s">
        <v>189</v>
      </c>
      <c r="N608" s="247" t="s">
        <v>189</v>
      </c>
      <c r="O608" s="247" t="s">
        <v>189</v>
      </c>
      <c r="P608" s="247" t="s">
        <v>189</v>
      </c>
      <c r="Q608" s="247" t="s">
        <v>189</v>
      </c>
      <c r="R608" s="247" t="s">
        <v>189</v>
      </c>
      <c r="S608" s="247" t="s">
        <v>189</v>
      </c>
      <c r="T608" s="247" t="s">
        <v>189</v>
      </c>
      <c r="U608" s="247" t="s">
        <v>189</v>
      </c>
      <c r="V608" s="247" t="s">
        <v>189</v>
      </c>
      <c r="W608" s="247" t="s">
        <v>189</v>
      </c>
      <c r="X608" s="247" t="s">
        <v>189</v>
      </c>
      <c r="Y608" s="247" t="s">
        <v>189</v>
      </c>
      <c r="Z608" s="247" t="s">
        <v>189</v>
      </c>
      <c r="AA608" s="247" t="s">
        <v>189</v>
      </c>
      <c r="AB608" s="247" t="s">
        <v>189</v>
      </c>
      <c r="AC608" s="247" t="s">
        <v>189</v>
      </c>
      <c r="AD608" s="247" t="s">
        <v>189</v>
      </c>
      <c r="AE608" s="247" t="s">
        <v>189</v>
      </c>
      <c r="AF608" s="247" t="s">
        <v>189</v>
      </c>
      <c r="AG608" s="247"/>
      <c r="AH608" s="247"/>
      <c r="AI608" s="247"/>
      <c r="AJ608" s="247"/>
      <c r="AK608" s="247"/>
      <c r="AL608" s="247"/>
      <c r="AM608" s="247"/>
      <c r="AN608" s="247"/>
      <c r="AO608" s="247"/>
      <c r="AP608" s="247"/>
      <c r="AQ608" s="241">
        <v>0</v>
      </c>
      <c r="AR608" s="241">
        <v>0</v>
      </c>
    </row>
    <row r="609" spans="1:44" ht="15" x14ac:dyDescent="0.25">
      <c r="A609" s="267">
        <v>123476</v>
      </c>
      <c r="B609" t="s">
        <v>428</v>
      </c>
      <c r="C609" s="247" t="s">
        <v>188</v>
      </c>
      <c r="D609" s="247" t="s">
        <v>188</v>
      </c>
      <c r="E609" s="247" t="s">
        <v>188</v>
      </c>
      <c r="F609" s="247" t="s">
        <v>188</v>
      </c>
      <c r="G609" s="247" t="s">
        <v>188</v>
      </c>
      <c r="H609" s="247" t="s">
        <v>188</v>
      </c>
      <c r="I609" s="247" t="s">
        <v>190</v>
      </c>
      <c r="J609" s="247" t="s">
        <v>189</v>
      </c>
      <c r="K609" s="247" t="s">
        <v>190</v>
      </c>
      <c r="L609" s="247" t="s">
        <v>190</v>
      </c>
      <c r="M609" s="247" t="s">
        <v>190</v>
      </c>
      <c r="N609" s="247" t="s">
        <v>188</v>
      </c>
      <c r="O609" s="247" t="s">
        <v>190</v>
      </c>
      <c r="P609" s="247" t="s">
        <v>190</v>
      </c>
      <c r="Q609" s="247" t="s">
        <v>190</v>
      </c>
      <c r="R609" s="247" t="s">
        <v>189</v>
      </c>
      <c r="S609" s="247" t="s">
        <v>190</v>
      </c>
      <c r="T609" s="247" t="s">
        <v>190</v>
      </c>
      <c r="U609" s="247" t="s">
        <v>190</v>
      </c>
      <c r="V609" s="247" t="s">
        <v>190</v>
      </c>
      <c r="W609" s="247" t="s">
        <v>189</v>
      </c>
      <c r="X609" s="247" t="s">
        <v>189</v>
      </c>
      <c r="Y609" s="247" t="s">
        <v>189</v>
      </c>
      <c r="Z609" s="247" t="s">
        <v>189</v>
      </c>
      <c r="AA609" s="247" t="s">
        <v>189</v>
      </c>
      <c r="AB609" s="247" t="s">
        <v>189</v>
      </c>
      <c r="AC609" s="247" t="s">
        <v>189</v>
      </c>
      <c r="AD609" s="247" t="s">
        <v>189</v>
      </c>
      <c r="AE609" s="247" t="s">
        <v>189</v>
      </c>
      <c r="AF609" s="247" t="s">
        <v>189</v>
      </c>
      <c r="AG609" s="247"/>
      <c r="AH609" s="247"/>
      <c r="AI609" s="247"/>
      <c r="AJ609" s="247"/>
      <c r="AK609" s="247"/>
      <c r="AL609" s="247"/>
      <c r="AM609" s="247"/>
      <c r="AN609" s="247"/>
      <c r="AO609" s="247"/>
      <c r="AP609" s="247"/>
      <c r="AQ609" s="241">
        <v>0</v>
      </c>
      <c r="AR609" s="241">
        <v>0</v>
      </c>
    </row>
    <row r="610" spans="1:44" x14ac:dyDescent="0.2">
      <c r="A610">
        <v>123487</v>
      </c>
      <c r="B610" t="s">
        <v>431</v>
      </c>
      <c r="C610" t="s">
        <v>652</v>
      </c>
      <c r="D610" t="s">
        <v>652</v>
      </c>
      <c r="E610" t="s">
        <v>652</v>
      </c>
      <c r="F610" t="s">
        <v>652</v>
      </c>
      <c r="G610" t="s">
        <v>652</v>
      </c>
      <c r="H610" t="s">
        <v>652</v>
      </c>
      <c r="I610" t="s">
        <v>652</v>
      </c>
      <c r="J610" t="s">
        <v>652</v>
      </c>
      <c r="K610" t="s">
        <v>652</v>
      </c>
      <c r="L610" t="s">
        <v>652</v>
      </c>
      <c r="M610" t="s">
        <v>652</v>
      </c>
      <c r="N610" t="s">
        <v>652</v>
      </c>
      <c r="O610" t="s">
        <v>652</v>
      </c>
      <c r="P610" t="s">
        <v>652</v>
      </c>
      <c r="Q610" t="s">
        <v>652</v>
      </c>
      <c r="R610" t="s">
        <v>652</v>
      </c>
      <c r="S610" t="s">
        <v>652</v>
      </c>
      <c r="T610" t="s">
        <v>652</v>
      </c>
      <c r="U610" t="s">
        <v>652</v>
      </c>
      <c r="V610" t="s">
        <v>652</v>
      </c>
      <c r="W610" t="s">
        <v>652</v>
      </c>
      <c r="X610" t="s">
        <v>652</v>
      </c>
      <c r="Y610" t="s">
        <v>652</v>
      </c>
      <c r="Z610" t="s">
        <v>652</v>
      </c>
      <c r="AA610" t="s">
        <v>652</v>
      </c>
      <c r="AB610"/>
      <c r="AC610"/>
      <c r="AD610"/>
      <c r="AE610"/>
      <c r="AF610"/>
      <c r="AG610"/>
      <c r="AH610"/>
      <c r="AI610"/>
      <c r="AJ610"/>
      <c r="AK610"/>
      <c r="AL610"/>
      <c r="AM610"/>
      <c r="AN610"/>
      <c r="AO610"/>
      <c r="AP610"/>
      <c r="AQ610" s="241" t="s">
        <v>1799</v>
      </c>
      <c r="AR610" s="241">
        <v>0</v>
      </c>
    </row>
    <row r="611" spans="1:44" x14ac:dyDescent="0.2">
      <c r="A611">
        <v>123488</v>
      </c>
      <c r="B611" t="s">
        <v>431</v>
      </c>
      <c r="C611" t="s">
        <v>190</v>
      </c>
      <c r="D611" t="s">
        <v>188</v>
      </c>
      <c r="E611" t="s">
        <v>188</v>
      </c>
      <c r="F611" t="s">
        <v>190</v>
      </c>
      <c r="G611" t="s">
        <v>188</v>
      </c>
      <c r="H611" t="s">
        <v>188</v>
      </c>
      <c r="I611" t="s">
        <v>188</v>
      </c>
      <c r="J611" t="s">
        <v>190</v>
      </c>
      <c r="K611" t="s">
        <v>188</v>
      </c>
      <c r="L611" t="s">
        <v>190</v>
      </c>
      <c r="M611" t="s">
        <v>190</v>
      </c>
      <c r="N611" t="s">
        <v>188</v>
      </c>
      <c r="O611" t="s">
        <v>188</v>
      </c>
      <c r="P611" t="s">
        <v>190</v>
      </c>
      <c r="Q611" t="s">
        <v>188</v>
      </c>
      <c r="R611" t="s">
        <v>190</v>
      </c>
      <c r="S611" t="s">
        <v>188</v>
      </c>
      <c r="T611" t="s">
        <v>189</v>
      </c>
      <c r="U611" t="s">
        <v>190</v>
      </c>
      <c r="V611" t="s">
        <v>189</v>
      </c>
      <c r="W611" t="s">
        <v>189</v>
      </c>
      <c r="X611" t="s">
        <v>189</v>
      </c>
      <c r="Y611" t="s">
        <v>189</v>
      </c>
      <c r="Z611" t="s">
        <v>189</v>
      </c>
      <c r="AA611" t="s">
        <v>189</v>
      </c>
      <c r="AB611"/>
      <c r="AC611"/>
      <c r="AD611"/>
      <c r="AE611"/>
      <c r="AF611"/>
      <c r="AG611"/>
      <c r="AH611"/>
      <c r="AI611"/>
      <c r="AJ611"/>
      <c r="AK611"/>
      <c r="AL611"/>
      <c r="AM611"/>
      <c r="AN611"/>
      <c r="AO611"/>
      <c r="AP611"/>
      <c r="AQ611" s="241">
        <v>0</v>
      </c>
      <c r="AR611" s="241">
        <v>0</v>
      </c>
    </row>
    <row r="612" spans="1:44" x14ac:dyDescent="0.2">
      <c r="A612">
        <v>123496</v>
      </c>
      <c r="B612" t="s">
        <v>428</v>
      </c>
      <c r="C612" t="s">
        <v>190</v>
      </c>
      <c r="D612" t="s">
        <v>190</v>
      </c>
      <c r="E612" t="s">
        <v>190</v>
      </c>
      <c r="F612" t="s">
        <v>190</v>
      </c>
      <c r="G612" t="s">
        <v>190</v>
      </c>
      <c r="H612" t="s">
        <v>190</v>
      </c>
      <c r="I612" t="s">
        <v>190</v>
      </c>
      <c r="J612" t="s">
        <v>190</v>
      </c>
      <c r="K612" t="s">
        <v>190</v>
      </c>
      <c r="L612" t="s">
        <v>190</v>
      </c>
      <c r="M612" t="s">
        <v>190</v>
      </c>
      <c r="N612" t="s">
        <v>190</v>
      </c>
      <c r="O612" t="s">
        <v>188</v>
      </c>
      <c r="P612" t="s">
        <v>190</v>
      </c>
      <c r="Q612" t="s">
        <v>190</v>
      </c>
      <c r="R612" t="s">
        <v>190</v>
      </c>
      <c r="S612" t="s">
        <v>190</v>
      </c>
      <c r="T612" t="s">
        <v>188</v>
      </c>
      <c r="U612" t="s">
        <v>190</v>
      </c>
      <c r="V612" t="s">
        <v>190</v>
      </c>
      <c r="W612" t="s">
        <v>190</v>
      </c>
      <c r="X612" t="s">
        <v>190</v>
      </c>
      <c r="Y612" t="s">
        <v>190</v>
      </c>
      <c r="Z612" t="s">
        <v>188</v>
      </c>
      <c r="AA612" t="s">
        <v>190</v>
      </c>
      <c r="AB612" t="s">
        <v>190</v>
      </c>
      <c r="AC612" t="s">
        <v>190</v>
      </c>
      <c r="AD612" t="s">
        <v>189</v>
      </c>
      <c r="AE612" t="s">
        <v>189</v>
      </c>
      <c r="AF612" t="s">
        <v>189</v>
      </c>
      <c r="AG612"/>
      <c r="AH612"/>
      <c r="AI612"/>
      <c r="AJ612"/>
      <c r="AK612"/>
      <c r="AL612"/>
      <c r="AM612"/>
      <c r="AN612"/>
      <c r="AO612"/>
      <c r="AP612"/>
      <c r="AQ612" s="241">
        <v>0</v>
      </c>
      <c r="AR612" s="241">
        <v>0</v>
      </c>
    </row>
    <row r="613" spans="1:44" x14ac:dyDescent="0.2">
      <c r="A613" s="241">
        <v>123510</v>
      </c>
      <c r="B613" t="s">
        <v>428</v>
      </c>
      <c r="C613" s="241" t="s">
        <v>190</v>
      </c>
      <c r="D613" s="241" t="s">
        <v>190</v>
      </c>
      <c r="E613" s="241" t="s">
        <v>190</v>
      </c>
      <c r="F613" s="241" t="s">
        <v>190</v>
      </c>
      <c r="G613" s="241" t="s">
        <v>188</v>
      </c>
      <c r="H613" s="241" t="s">
        <v>190</v>
      </c>
      <c r="I613" s="241" t="s">
        <v>190</v>
      </c>
      <c r="J613" s="241" t="s">
        <v>190</v>
      </c>
      <c r="K613" s="241" t="s">
        <v>190</v>
      </c>
      <c r="L613" s="241" t="s">
        <v>190</v>
      </c>
      <c r="M613" s="241" t="s">
        <v>190</v>
      </c>
      <c r="N613" s="241" t="s">
        <v>190</v>
      </c>
      <c r="O613" s="241" t="s">
        <v>190</v>
      </c>
      <c r="P613" s="241" t="s">
        <v>190</v>
      </c>
      <c r="Q613" s="241" t="s">
        <v>190</v>
      </c>
      <c r="R613" s="241" t="s">
        <v>190</v>
      </c>
      <c r="S613" s="241" t="s">
        <v>188</v>
      </c>
      <c r="T613" s="241" t="s">
        <v>190</v>
      </c>
      <c r="U613" s="241" t="s">
        <v>188</v>
      </c>
      <c r="V613" s="241" t="s">
        <v>190</v>
      </c>
      <c r="W613" s="241" t="s">
        <v>188</v>
      </c>
      <c r="X613" s="241" t="s">
        <v>188</v>
      </c>
      <c r="Y613" s="241" t="s">
        <v>190</v>
      </c>
      <c r="Z613" s="241" t="s">
        <v>188</v>
      </c>
      <c r="AA613" s="241" t="s">
        <v>190</v>
      </c>
      <c r="AB613" s="241" t="s">
        <v>188</v>
      </c>
      <c r="AC613" s="241" t="s">
        <v>188</v>
      </c>
      <c r="AD613" s="241" t="s">
        <v>188</v>
      </c>
      <c r="AE613" s="241" t="s">
        <v>188</v>
      </c>
      <c r="AF613" s="241" t="s">
        <v>190</v>
      </c>
      <c r="AQ613" s="241">
        <v>0</v>
      </c>
      <c r="AR613" s="241">
        <v>0</v>
      </c>
    </row>
    <row r="614" spans="1:44" x14ac:dyDescent="0.2">
      <c r="A614">
        <v>123513</v>
      </c>
      <c r="B614" t="s">
        <v>428</v>
      </c>
      <c r="C614" t="s">
        <v>190</v>
      </c>
      <c r="D614" t="s">
        <v>188</v>
      </c>
      <c r="E614" t="s">
        <v>190</v>
      </c>
      <c r="F614" t="s">
        <v>190</v>
      </c>
      <c r="G614" t="s">
        <v>190</v>
      </c>
      <c r="H614" t="s">
        <v>189</v>
      </c>
      <c r="I614" t="s">
        <v>190</v>
      </c>
      <c r="J614" t="s">
        <v>190</v>
      </c>
      <c r="K614" t="s">
        <v>189</v>
      </c>
      <c r="L614" t="s">
        <v>189</v>
      </c>
      <c r="M614" t="s">
        <v>189</v>
      </c>
      <c r="N614" t="s">
        <v>190</v>
      </c>
      <c r="O614" t="s">
        <v>188</v>
      </c>
      <c r="P614" t="s">
        <v>190</v>
      </c>
      <c r="Q614" t="s">
        <v>190</v>
      </c>
      <c r="R614" t="s">
        <v>190</v>
      </c>
      <c r="S614" t="s">
        <v>189</v>
      </c>
      <c r="T614" t="s">
        <v>188</v>
      </c>
      <c r="U614" t="s">
        <v>188</v>
      </c>
      <c r="V614" t="s">
        <v>188</v>
      </c>
      <c r="W614" t="s">
        <v>188</v>
      </c>
      <c r="X614" t="s">
        <v>190</v>
      </c>
      <c r="Y614" t="s">
        <v>190</v>
      </c>
      <c r="Z614" t="s">
        <v>190</v>
      </c>
      <c r="AA614" t="s">
        <v>190</v>
      </c>
      <c r="AB614" t="s">
        <v>190</v>
      </c>
      <c r="AC614" t="s">
        <v>189</v>
      </c>
      <c r="AD614" t="s">
        <v>190</v>
      </c>
      <c r="AE614" t="s">
        <v>189</v>
      </c>
      <c r="AF614" t="s">
        <v>190</v>
      </c>
      <c r="AG614"/>
      <c r="AH614"/>
      <c r="AI614"/>
      <c r="AJ614"/>
      <c r="AK614"/>
      <c r="AL614"/>
      <c r="AM614"/>
      <c r="AN614"/>
      <c r="AO614"/>
      <c r="AP614"/>
      <c r="AQ614" s="241">
        <v>0</v>
      </c>
      <c r="AR614" s="241">
        <v>0</v>
      </c>
    </row>
    <row r="615" spans="1:44" ht="21.75" x14ac:dyDescent="0.5">
      <c r="A615" s="254">
        <v>123523</v>
      </c>
      <c r="B615" t="s">
        <v>428</v>
      </c>
      <c r="C615" s="241" t="s">
        <v>190</v>
      </c>
      <c r="D615" s="241" t="s">
        <v>190</v>
      </c>
      <c r="E615" s="241" t="s">
        <v>190</v>
      </c>
      <c r="F615" s="241" t="s">
        <v>190</v>
      </c>
      <c r="G615" s="241" t="s">
        <v>190</v>
      </c>
      <c r="H615" s="241" t="s">
        <v>190</v>
      </c>
      <c r="I615" s="241" t="s">
        <v>190</v>
      </c>
      <c r="J615" s="241" t="s">
        <v>190</v>
      </c>
      <c r="K615" s="241" t="s">
        <v>190</v>
      </c>
      <c r="L615" s="241" t="s">
        <v>190</v>
      </c>
      <c r="M615" s="241" t="s">
        <v>190</v>
      </c>
      <c r="N615" s="241" t="s">
        <v>190</v>
      </c>
      <c r="O615" s="241" t="s">
        <v>190</v>
      </c>
      <c r="P615" s="241" t="s">
        <v>188</v>
      </c>
      <c r="Q615" s="241" t="s">
        <v>190</v>
      </c>
      <c r="R615" s="241" t="s">
        <v>190</v>
      </c>
      <c r="S615" s="241" t="s">
        <v>190</v>
      </c>
      <c r="T615" s="241" t="s">
        <v>190</v>
      </c>
      <c r="U615" s="241" t="s">
        <v>190</v>
      </c>
      <c r="V615" s="241" t="s">
        <v>190</v>
      </c>
      <c r="W615" s="241" t="s">
        <v>190</v>
      </c>
      <c r="X615" s="241" t="s">
        <v>190</v>
      </c>
      <c r="Y615" s="241" t="s">
        <v>190</v>
      </c>
      <c r="Z615" s="241" t="s">
        <v>190</v>
      </c>
      <c r="AA615" s="241" t="s">
        <v>190</v>
      </c>
      <c r="AB615" s="241" t="s">
        <v>189</v>
      </c>
      <c r="AC615" s="241" t="s">
        <v>189</v>
      </c>
      <c r="AD615" s="241" t="s">
        <v>190</v>
      </c>
      <c r="AE615" s="241" t="s">
        <v>190</v>
      </c>
      <c r="AF615" s="241" t="s">
        <v>189</v>
      </c>
      <c r="AQ615" s="241">
        <v>0</v>
      </c>
      <c r="AR615" s="241">
        <v>0</v>
      </c>
    </row>
    <row r="616" spans="1:44" ht="15" x14ac:dyDescent="0.25">
      <c r="A616" s="267">
        <v>123525</v>
      </c>
      <c r="B616" t="s">
        <v>428</v>
      </c>
      <c r="C616" s="247" t="s">
        <v>188</v>
      </c>
      <c r="D616" s="247" t="s">
        <v>190</v>
      </c>
      <c r="E616" s="247" t="s">
        <v>190</v>
      </c>
      <c r="F616" s="247" t="s">
        <v>190</v>
      </c>
      <c r="G616" s="247" t="s">
        <v>190</v>
      </c>
      <c r="H616" s="247" t="s">
        <v>190</v>
      </c>
      <c r="I616" s="247" t="s">
        <v>190</v>
      </c>
      <c r="J616" s="247" t="s">
        <v>190</v>
      </c>
      <c r="K616" s="247" t="s">
        <v>190</v>
      </c>
      <c r="L616" s="247" t="s">
        <v>190</v>
      </c>
      <c r="M616" s="247" t="s">
        <v>190</v>
      </c>
      <c r="N616" s="247" t="s">
        <v>190</v>
      </c>
      <c r="O616" s="247" t="s">
        <v>190</v>
      </c>
      <c r="P616" s="247" t="s">
        <v>190</v>
      </c>
      <c r="Q616" s="247" t="s">
        <v>188</v>
      </c>
      <c r="R616" s="247" t="s">
        <v>190</v>
      </c>
      <c r="S616" s="247" t="s">
        <v>190</v>
      </c>
      <c r="T616" s="247" t="s">
        <v>190</v>
      </c>
      <c r="U616" s="247" t="s">
        <v>190</v>
      </c>
      <c r="V616" s="247" t="s">
        <v>189</v>
      </c>
      <c r="W616" s="247" t="s">
        <v>189</v>
      </c>
      <c r="X616" s="247" t="s">
        <v>189</v>
      </c>
      <c r="Y616" s="247" t="s">
        <v>190</v>
      </c>
      <c r="Z616" s="247" t="s">
        <v>190</v>
      </c>
      <c r="AA616" s="247" t="s">
        <v>189</v>
      </c>
      <c r="AB616" s="247" t="s">
        <v>189</v>
      </c>
      <c r="AC616" s="247" t="s">
        <v>189</v>
      </c>
      <c r="AD616" s="247" t="s">
        <v>189</v>
      </c>
      <c r="AE616" s="247" t="s">
        <v>189</v>
      </c>
      <c r="AF616" s="247" t="s">
        <v>189</v>
      </c>
      <c r="AG616" s="247"/>
      <c r="AH616" s="247"/>
      <c r="AI616" s="247"/>
      <c r="AJ616" s="247"/>
      <c r="AK616" s="247"/>
      <c r="AL616" s="247"/>
      <c r="AM616" s="247"/>
      <c r="AN616" s="247"/>
      <c r="AO616" s="247"/>
      <c r="AP616" s="247"/>
      <c r="AQ616" s="241">
        <v>0</v>
      </c>
      <c r="AR616" s="241">
        <v>0</v>
      </c>
    </row>
    <row r="617" spans="1:44" x14ac:dyDescent="0.2">
      <c r="A617">
        <v>123533</v>
      </c>
      <c r="B617" t="s">
        <v>428</v>
      </c>
      <c r="C617" t="s">
        <v>190</v>
      </c>
      <c r="D617" t="s">
        <v>188</v>
      </c>
      <c r="E617" t="s">
        <v>190</v>
      </c>
      <c r="F617" t="s">
        <v>190</v>
      </c>
      <c r="G617" t="s">
        <v>190</v>
      </c>
      <c r="H617" t="s">
        <v>190</v>
      </c>
      <c r="I617" t="s">
        <v>188</v>
      </c>
      <c r="J617" t="s">
        <v>190</v>
      </c>
      <c r="K617" t="s">
        <v>188</v>
      </c>
      <c r="L617" t="s">
        <v>188</v>
      </c>
      <c r="M617" t="s">
        <v>190</v>
      </c>
      <c r="N617" t="s">
        <v>190</v>
      </c>
      <c r="O617" t="s">
        <v>190</v>
      </c>
      <c r="P617" t="s">
        <v>188</v>
      </c>
      <c r="Q617" t="s">
        <v>190</v>
      </c>
      <c r="R617" t="s">
        <v>188</v>
      </c>
      <c r="S617" t="s">
        <v>190</v>
      </c>
      <c r="T617" t="s">
        <v>188</v>
      </c>
      <c r="U617" t="s">
        <v>190</v>
      </c>
      <c r="V617" t="s">
        <v>190</v>
      </c>
      <c r="W617" t="s">
        <v>188</v>
      </c>
      <c r="X617" t="s">
        <v>188</v>
      </c>
      <c r="Y617" t="s">
        <v>188</v>
      </c>
      <c r="Z617" t="s">
        <v>188</v>
      </c>
      <c r="AA617" t="s">
        <v>188</v>
      </c>
      <c r="AB617" t="s">
        <v>188</v>
      </c>
      <c r="AC617" t="s">
        <v>188</v>
      </c>
      <c r="AD617" t="s">
        <v>188</v>
      </c>
      <c r="AE617" t="s">
        <v>188</v>
      </c>
      <c r="AF617" t="s">
        <v>188</v>
      </c>
      <c r="AG617"/>
      <c r="AH617"/>
      <c r="AI617"/>
      <c r="AJ617"/>
      <c r="AK617"/>
      <c r="AL617"/>
      <c r="AM617"/>
      <c r="AN617"/>
      <c r="AO617"/>
      <c r="AP617"/>
      <c r="AQ617" s="241">
        <v>0</v>
      </c>
      <c r="AR617" s="241">
        <v>0</v>
      </c>
    </row>
    <row r="618" spans="1:44" x14ac:dyDescent="0.2">
      <c r="A618">
        <v>123539</v>
      </c>
      <c r="B618" t="s">
        <v>428</v>
      </c>
      <c r="C618" t="s">
        <v>190</v>
      </c>
      <c r="D618" t="s">
        <v>190</v>
      </c>
      <c r="E618" t="s">
        <v>188</v>
      </c>
      <c r="F618" t="s">
        <v>190</v>
      </c>
      <c r="G618" t="s">
        <v>190</v>
      </c>
      <c r="H618" t="s">
        <v>190</v>
      </c>
      <c r="I618" t="s">
        <v>190</v>
      </c>
      <c r="J618" t="s">
        <v>190</v>
      </c>
      <c r="K618" t="s">
        <v>190</v>
      </c>
      <c r="L618" t="s">
        <v>190</v>
      </c>
      <c r="M618" t="s">
        <v>190</v>
      </c>
      <c r="N618" t="s">
        <v>190</v>
      </c>
      <c r="O618" t="s">
        <v>190</v>
      </c>
      <c r="P618" t="s">
        <v>190</v>
      </c>
      <c r="Q618" t="s">
        <v>190</v>
      </c>
      <c r="R618" t="s">
        <v>190</v>
      </c>
      <c r="S618" t="s">
        <v>190</v>
      </c>
      <c r="T618" t="s">
        <v>188</v>
      </c>
      <c r="U618" t="s">
        <v>189</v>
      </c>
      <c r="V618" t="s">
        <v>190</v>
      </c>
      <c r="W618" t="s">
        <v>189</v>
      </c>
      <c r="X618" t="s">
        <v>190</v>
      </c>
      <c r="Y618" t="s">
        <v>188</v>
      </c>
      <c r="Z618" t="s">
        <v>190</v>
      </c>
      <c r="AA618" t="s">
        <v>190</v>
      </c>
      <c r="AB618" t="s">
        <v>189</v>
      </c>
      <c r="AC618" t="s">
        <v>190</v>
      </c>
      <c r="AD618" t="s">
        <v>190</v>
      </c>
      <c r="AE618" t="s">
        <v>190</v>
      </c>
      <c r="AF618" t="s">
        <v>188</v>
      </c>
      <c r="AG618"/>
      <c r="AH618"/>
      <c r="AI618"/>
      <c r="AJ618"/>
      <c r="AK618"/>
      <c r="AL618"/>
      <c r="AM618"/>
      <c r="AN618"/>
      <c r="AO618"/>
      <c r="AP618"/>
      <c r="AQ618" s="241">
        <v>0</v>
      </c>
      <c r="AR618" s="241">
        <v>0</v>
      </c>
    </row>
    <row r="619" spans="1:44" ht="15" x14ac:dyDescent="0.25">
      <c r="A619" s="267">
        <v>123541</v>
      </c>
      <c r="B619" t="s">
        <v>428</v>
      </c>
      <c r="C619" s="247" t="s">
        <v>190</v>
      </c>
      <c r="D619" s="247" t="s">
        <v>190</v>
      </c>
      <c r="E619" s="247" t="s">
        <v>190</v>
      </c>
      <c r="F619" s="247" t="s">
        <v>190</v>
      </c>
      <c r="G619" s="247" t="s">
        <v>190</v>
      </c>
      <c r="H619" s="247" t="s">
        <v>189</v>
      </c>
      <c r="I619" s="247" t="s">
        <v>189</v>
      </c>
      <c r="J619" s="247" t="s">
        <v>189</v>
      </c>
      <c r="K619" s="247" t="s">
        <v>189</v>
      </c>
      <c r="L619" s="247" t="s">
        <v>189</v>
      </c>
      <c r="M619" s="247" t="s">
        <v>190</v>
      </c>
      <c r="N619" s="247" t="s">
        <v>189</v>
      </c>
      <c r="O619" s="247" t="s">
        <v>189</v>
      </c>
      <c r="P619" s="247" t="s">
        <v>189</v>
      </c>
      <c r="Q619" s="247" t="s">
        <v>189</v>
      </c>
      <c r="R619" s="247" t="s">
        <v>189</v>
      </c>
      <c r="S619" s="247" t="s">
        <v>189</v>
      </c>
      <c r="T619" s="247" t="s">
        <v>189</v>
      </c>
      <c r="U619" s="247" t="s">
        <v>189</v>
      </c>
      <c r="V619" s="247" t="s">
        <v>189</v>
      </c>
      <c r="W619" s="247" t="s">
        <v>189</v>
      </c>
      <c r="X619" s="247" t="s">
        <v>189</v>
      </c>
      <c r="Y619" s="247" t="s">
        <v>189</v>
      </c>
      <c r="Z619" s="247" t="s">
        <v>189</v>
      </c>
      <c r="AA619" s="247" t="s">
        <v>189</v>
      </c>
      <c r="AB619" s="247" t="s">
        <v>189</v>
      </c>
      <c r="AC619" s="247" t="s">
        <v>189</v>
      </c>
      <c r="AD619" s="247" t="s">
        <v>189</v>
      </c>
      <c r="AE619" s="247" t="s">
        <v>189</v>
      </c>
      <c r="AF619" s="247" t="s">
        <v>189</v>
      </c>
      <c r="AG619" s="247"/>
      <c r="AH619" s="247"/>
      <c r="AI619" s="247"/>
      <c r="AJ619" s="247"/>
      <c r="AK619" s="247"/>
      <c r="AL619" s="247"/>
      <c r="AM619" s="247"/>
      <c r="AN619" s="247"/>
      <c r="AO619" s="247"/>
      <c r="AP619" s="247"/>
      <c r="AQ619" s="241">
        <v>0</v>
      </c>
      <c r="AR619" s="241">
        <v>0</v>
      </c>
    </row>
    <row r="620" spans="1:44" x14ac:dyDescent="0.2">
      <c r="A620" s="241">
        <v>123560</v>
      </c>
      <c r="B620" t="s">
        <v>428</v>
      </c>
      <c r="C620" s="241" t="s">
        <v>190</v>
      </c>
      <c r="D620" s="241" t="s">
        <v>190</v>
      </c>
      <c r="E620" s="241" t="s">
        <v>190</v>
      </c>
      <c r="F620" s="241" t="s">
        <v>190</v>
      </c>
      <c r="G620" s="241" t="s">
        <v>190</v>
      </c>
      <c r="H620" s="241" t="s">
        <v>190</v>
      </c>
      <c r="I620" s="241" t="s">
        <v>190</v>
      </c>
      <c r="J620" s="241" t="s">
        <v>190</v>
      </c>
      <c r="K620" s="241" t="s">
        <v>190</v>
      </c>
      <c r="L620" s="241" t="s">
        <v>190</v>
      </c>
      <c r="M620" s="241" t="s">
        <v>190</v>
      </c>
      <c r="N620" s="241" t="s">
        <v>190</v>
      </c>
      <c r="O620" s="241" t="s">
        <v>190</v>
      </c>
      <c r="P620" s="241" t="s">
        <v>190</v>
      </c>
      <c r="Q620" s="241" t="s">
        <v>190</v>
      </c>
      <c r="R620" s="241" t="s">
        <v>190</v>
      </c>
      <c r="S620" s="241" t="s">
        <v>190</v>
      </c>
      <c r="T620" s="241" t="s">
        <v>190</v>
      </c>
      <c r="U620" s="241" t="s">
        <v>190</v>
      </c>
      <c r="V620" s="241" t="s">
        <v>190</v>
      </c>
      <c r="W620" s="241" t="s">
        <v>190</v>
      </c>
      <c r="X620" s="241" t="s">
        <v>190</v>
      </c>
      <c r="Y620" s="241" t="s">
        <v>190</v>
      </c>
      <c r="Z620" s="241" t="s">
        <v>190</v>
      </c>
      <c r="AA620" s="241" t="s">
        <v>190</v>
      </c>
      <c r="AB620" s="241" t="s">
        <v>188</v>
      </c>
      <c r="AC620" s="241" t="s">
        <v>188</v>
      </c>
      <c r="AD620" s="241" t="s">
        <v>190</v>
      </c>
      <c r="AE620" s="241" t="s">
        <v>188</v>
      </c>
      <c r="AF620" s="241" t="s">
        <v>188</v>
      </c>
      <c r="AQ620" s="241">
        <v>0</v>
      </c>
      <c r="AR620" s="241">
        <v>0</v>
      </c>
    </row>
    <row r="621" spans="1:44" x14ac:dyDescent="0.2">
      <c r="A621" s="241">
        <v>123572</v>
      </c>
      <c r="B621" t="s">
        <v>428</v>
      </c>
      <c r="C621" s="241" t="s">
        <v>188</v>
      </c>
      <c r="D621" s="241" t="s">
        <v>190</v>
      </c>
      <c r="E621" s="241" t="s">
        <v>188</v>
      </c>
      <c r="F621" s="241" t="s">
        <v>190</v>
      </c>
      <c r="G621" s="241" t="s">
        <v>188</v>
      </c>
      <c r="H621" s="241" t="s">
        <v>190</v>
      </c>
      <c r="I621" s="241" t="s">
        <v>190</v>
      </c>
      <c r="J621" s="241" t="s">
        <v>188</v>
      </c>
      <c r="K621" s="241" t="s">
        <v>190</v>
      </c>
      <c r="L621" s="241" t="s">
        <v>188</v>
      </c>
      <c r="M621" s="241" t="s">
        <v>189</v>
      </c>
      <c r="N621" s="241" t="s">
        <v>188</v>
      </c>
      <c r="O621" s="241" t="s">
        <v>190</v>
      </c>
      <c r="P621" s="241" t="s">
        <v>190</v>
      </c>
      <c r="Q621" s="241" t="s">
        <v>190</v>
      </c>
      <c r="R621" s="241" t="s">
        <v>190</v>
      </c>
      <c r="S621" s="241" t="s">
        <v>190</v>
      </c>
      <c r="T621" s="241" t="s">
        <v>188</v>
      </c>
      <c r="U621" s="241" t="s">
        <v>190</v>
      </c>
      <c r="V621" s="241" t="s">
        <v>190</v>
      </c>
      <c r="W621" s="241" t="s">
        <v>189</v>
      </c>
      <c r="X621" s="241" t="s">
        <v>189</v>
      </c>
      <c r="Y621" s="241" t="s">
        <v>189</v>
      </c>
      <c r="Z621" s="241" t="s">
        <v>189</v>
      </c>
      <c r="AA621" s="241" t="s">
        <v>189</v>
      </c>
      <c r="AB621" s="241" t="s">
        <v>189</v>
      </c>
      <c r="AC621" s="241" t="s">
        <v>189</v>
      </c>
      <c r="AD621" s="241" t="s">
        <v>189</v>
      </c>
      <c r="AE621" s="241" t="s">
        <v>189</v>
      </c>
      <c r="AF621" s="241" t="s">
        <v>189</v>
      </c>
      <c r="AQ621" s="241">
        <v>0</v>
      </c>
      <c r="AR621" s="241">
        <v>0</v>
      </c>
    </row>
    <row r="622" spans="1:44" ht="21.75" x14ac:dyDescent="0.5">
      <c r="A622" s="268">
        <v>123577</v>
      </c>
      <c r="B622" t="s">
        <v>428</v>
      </c>
      <c r="C622" s="241" t="s">
        <v>190</v>
      </c>
      <c r="D622" s="241" t="s">
        <v>190</v>
      </c>
      <c r="E622" s="241" t="s">
        <v>190</v>
      </c>
      <c r="F622" s="241" t="s">
        <v>190</v>
      </c>
      <c r="G622" s="241" t="s">
        <v>190</v>
      </c>
      <c r="H622" s="241" t="s">
        <v>190</v>
      </c>
      <c r="I622" s="241" t="s">
        <v>190</v>
      </c>
      <c r="J622" s="241" t="s">
        <v>190</v>
      </c>
      <c r="K622" s="241" t="s">
        <v>190</v>
      </c>
      <c r="L622" s="241" t="s">
        <v>190</v>
      </c>
      <c r="M622" s="241" t="s">
        <v>188</v>
      </c>
      <c r="N622" s="241" t="s">
        <v>190</v>
      </c>
      <c r="O622" s="241" t="s">
        <v>190</v>
      </c>
      <c r="P622" s="241" t="s">
        <v>190</v>
      </c>
      <c r="Q622" s="241" t="s">
        <v>190</v>
      </c>
      <c r="R622" s="241" t="s">
        <v>188</v>
      </c>
      <c r="S622" s="241" t="s">
        <v>190</v>
      </c>
      <c r="T622" s="241" t="s">
        <v>190</v>
      </c>
      <c r="U622" s="241" t="s">
        <v>190</v>
      </c>
      <c r="V622" s="241" t="s">
        <v>190</v>
      </c>
      <c r="W622" s="241" t="s">
        <v>190</v>
      </c>
      <c r="X622" s="241" t="s">
        <v>190</v>
      </c>
      <c r="Y622" s="241" t="s">
        <v>190</v>
      </c>
      <c r="Z622" s="241" t="s">
        <v>190</v>
      </c>
      <c r="AA622" s="241" t="s">
        <v>190</v>
      </c>
      <c r="AB622" s="241" t="s">
        <v>189</v>
      </c>
      <c r="AC622" s="241" t="s">
        <v>189</v>
      </c>
      <c r="AD622" s="241" t="s">
        <v>189</v>
      </c>
      <c r="AE622" s="241" t="s">
        <v>189</v>
      </c>
      <c r="AF622" s="241" t="s">
        <v>189</v>
      </c>
      <c r="AQ622" s="241">
        <v>0</v>
      </c>
      <c r="AR622" s="241">
        <v>0</v>
      </c>
    </row>
    <row r="623" spans="1:44" x14ac:dyDescent="0.2">
      <c r="A623">
        <v>123584</v>
      </c>
      <c r="B623" t="s">
        <v>428</v>
      </c>
      <c r="C623" t="s">
        <v>190</v>
      </c>
      <c r="D623" t="s">
        <v>190</v>
      </c>
      <c r="E623" t="s">
        <v>190</v>
      </c>
      <c r="F623" t="s">
        <v>190</v>
      </c>
      <c r="G623" t="s">
        <v>188</v>
      </c>
      <c r="H623" t="s">
        <v>190</v>
      </c>
      <c r="I623" t="s">
        <v>190</v>
      </c>
      <c r="J623" t="s">
        <v>190</v>
      </c>
      <c r="K623" t="s">
        <v>190</v>
      </c>
      <c r="L623" t="s">
        <v>190</v>
      </c>
      <c r="M623" t="s">
        <v>190</v>
      </c>
      <c r="N623" t="s">
        <v>190</v>
      </c>
      <c r="O623" t="s">
        <v>190</v>
      </c>
      <c r="P623" t="s">
        <v>190</v>
      </c>
      <c r="Q623" t="s">
        <v>190</v>
      </c>
      <c r="R623" t="s">
        <v>188</v>
      </c>
      <c r="S623" t="s">
        <v>190</v>
      </c>
      <c r="T623" t="s">
        <v>188</v>
      </c>
      <c r="U623" t="s">
        <v>188</v>
      </c>
      <c r="V623" t="s">
        <v>188</v>
      </c>
      <c r="W623" t="s">
        <v>188</v>
      </c>
      <c r="X623" t="s">
        <v>188</v>
      </c>
      <c r="Y623" t="s">
        <v>190</v>
      </c>
      <c r="Z623" t="s">
        <v>190</v>
      </c>
      <c r="AA623" t="s">
        <v>190</v>
      </c>
      <c r="AB623" t="s">
        <v>188</v>
      </c>
      <c r="AC623" t="s">
        <v>190</v>
      </c>
      <c r="AD623" t="s">
        <v>188</v>
      </c>
      <c r="AE623" t="s">
        <v>188</v>
      </c>
      <c r="AF623" t="s">
        <v>188</v>
      </c>
      <c r="AG623"/>
      <c r="AH623"/>
      <c r="AI623"/>
      <c r="AJ623"/>
      <c r="AK623"/>
      <c r="AL623"/>
      <c r="AM623"/>
      <c r="AN623"/>
      <c r="AO623"/>
      <c r="AP623"/>
      <c r="AQ623" s="241">
        <v>0</v>
      </c>
      <c r="AR623" s="241">
        <v>0</v>
      </c>
    </row>
    <row r="624" spans="1:44" ht="15" x14ac:dyDescent="0.25">
      <c r="A624" s="267">
        <v>123587</v>
      </c>
      <c r="B624" t="s">
        <v>428</v>
      </c>
      <c r="C624" s="247" t="s">
        <v>189</v>
      </c>
      <c r="D624" s="247" t="s">
        <v>189</v>
      </c>
      <c r="E624" s="247" t="s">
        <v>189</v>
      </c>
      <c r="F624" s="247" t="s">
        <v>189</v>
      </c>
      <c r="G624" s="247" t="s">
        <v>189</v>
      </c>
      <c r="H624" s="247" t="s">
        <v>189</v>
      </c>
      <c r="I624" s="247" t="s">
        <v>189</v>
      </c>
      <c r="J624" s="247" t="s">
        <v>189</v>
      </c>
      <c r="K624" s="247" t="s">
        <v>189</v>
      </c>
      <c r="L624" s="247" t="s">
        <v>189</v>
      </c>
      <c r="M624" s="247" t="s">
        <v>189</v>
      </c>
      <c r="N624" s="247" t="s">
        <v>189</v>
      </c>
      <c r="O624" s="247" t="s">
        <v>189</v>
      </c>
      <c r="P624" s="247" t="s">
        <v>189</v>
      </c>
      <c r="Q624" s="247" t="s">
        <v>189</v>
      </c>
      <c r="R624" s="247" t="s">
        <v>189</v>
      </c>
      <c r="S624" s="247" t="s">
        <v>189</v>
      </c>
      <c r="T624" s="247" t="s">
        <v>189</v>
      </c>
      <c r="U624" s="247" t="s">
        <v>189</v>
      </c>
      <c r="V624" s="247" t="s">
        <v>189</v>
      </c>
      <c r="W624" s="247" t="s">
        <v>189</v>
      </c>
      <c r="X624" s="247" t="s">
        <v>189</v>
      </c>
      <c r="Y624" s="247" t="s">
        <v>189</v>
      </c>
      <c r="Z624" s="247" t="s">
        <v>189</v>
      </c>
      <c r="AA624" s="247" t="s">
        <v>189</v>
      </c>
      <c r="AB624" s="247" t="s">
        <v>189</v>
      </c>
      <c r="AC624" s="247" t="s">
        <v>189</v>
      </c>
      <c r="AD624" s="247" t="s">
        <v>189</v>
      </c>
      <c r="AE624" s="247" t="s">
        <v>189</v>
      </c>
      <c r="AF624" s="247" t="s">
        <v>189</v>
      </c>
      <c r="AG624" s="247"/>
      <c r="AH624" s="247"/>
      <c r="AI624" s="247"/>
      <c r="AJ624" s="247"/>
      <c r="AK624" s="247"/>
      <c r="AL624" s="247"/>
      <c r="AM624" s="247"/>
      <c r="AN624" s="247"/>
      <c r="AO624" s="247"/>
      <c r="AP624" s="247"/>
      <c r="AQ624" s="241">
        <v>0</v>
      </c>
      <c r="AR624" s="241">
        <v>0</v>
      </c>
    </row>
    <row r="625" spans="1:44" x14ac:dyDescent="0.2">
      <c r="A625" s="241">
        <v>123591</v>
      </c>
      <c r="B625" t="s">
        <v>428</v>
      </c>
      <c r="C625" s="241" t="s">
        <v>190</v>
      </c>
      <c r="D625" s="241" t="s">
        <v>190</v>
      </c>
      <c r="E625" s="241" t="s">
        <v>188</v>
      </c>
      <c r="F625" s="241" t="s">
        <v>190</v>
      </c>
      <c r="G625" s="241" t="s">
        <v>188</v>
      </c>
      <c r="H625" s="241" t="s">
        <v>188</v>
      </c>
      <c r="I625" s="241" t="s">
        <v>190</v>
      </c>
      <c r="J625" s="241" t="s">
        <v>190</v>
      </c>
      <c r="K625" s="241" t="s">
        <v>190</v>
      </c>
      <c r="L625" s="241" t="s">
        <v>190</v>
      </c>
      <c r="M625" s="241" t="s">
        <v>190</v>
      </c>
      <c r="N625" s="241" t="s">
        <v>188</v>
      </c>
      <c r="O625" s="241" t="s">
        <v>190</v>
      </c>
      <c r="P625" s="241" t="s">
        <v>188</v>
      </c>
      <c r="Q625" s="241" t="s">
        <v>190</v>
      </c>
      <c r="R625" s="241" t="s">
        <v>190</v>
      </c>
      <c r="S625" s="241" t="s">
        <v>190</v>
      </c>
      <c r="T625" s="241" t="s">
        <v>188</v>
      </c>
      <c r="U625" s="241" t="s">
        <v>190</v>
      </c>
      <c r="V625" s="241" t="s">
        <v>190</v>
      </c>
      <c r="W625" s="241" t="s">
        <v>190</v>
      </c>
      <c r="X625" s="241" t="s">
        <v>190</v>
      </c>
      <c r="Y625" s="241" t="s">
        <v>188</v>
      </c>
      <c r="Z625" s="241" t="s">
        <v>188</v>
      </c>
      <c r="AA625" s="241" t="s">
        <v>188</v>
      </c>
      <c r="AB625" s="241" t="s">
        <v>190</v>
      </c>
      <c r="AC625" s="241" t="s">
        <v>190</v>
      </c>
      <c r="AD625" s="241" t="s">
        <v>190</v>
      </c>
      <c r="AE625" s="241" t="s">
        <v>190</v>
      </c>
      <c r="AF625" s="241" t="s">
        <v>190</v>
      </c>
      <c r="AQ625" s="241">
        <v>0</v>
      </c>
      <c r="AR625" s="241">
        <v>0</v>
      </c>
    </row>
    <row r="626" spans="1:44" ht="21.75" x14ac:dyDescent="0.5">
      <c r="A626" s="254">
        <v>123604</v>
      </c>
      <c r="B626" t="s">
        <v>428</v>
      </c>
      <c r="C626" s="241" t="s">
        <v>190</v>
      </c>
      <c r="D626" s="241" t="s">
        <v>188</v>
      </c>
      <c r="E626" s="241" t="s">
        <v>189</v>
      </c>
      <c r="F626" s="241" t="s">
        <v>190</v>
      </c>
      <c r="G626" s="241" t="s">
        <v>190</v>
      </c>
      <c r="H626" s="241" t="s">
        <v>190</v>
      </c>
      <c r="I626" s="241" t="s">
        <v>190</v>
      </c>
      <c r="J626" s="241" t="s">
        <v>190</v>
      </c>
      <c r="K626" s="241" t="s">
        <v>190</v>
      </c>
      <c r="L626" s="241" t="s">
        <v>190</v>
      </c>
      <c r="M626" s="241" t="s">
        <v>190</v>
      </c>
      <c r="N626" s="241" t="s">
        <v>190</v>
      </c>
      <c r="O626" s="241" t="s">
        <v>190</v>
      </c>
      <c r="P626" s="241" t="s">
        <v>190</v>
      </c>
      <c r="Q626" s="241" t="s">
        <v>190</v>
      </c>
      <c r="R626" s="241" t="s">
        <v>190</v>
      </c>
      <c r="S626" s="241" t="s">
        <v>190</v>
      </c>
      <c r="T626" s="241" t="s">
        <v>190</v>
      </c>
      <c r="U626" s="241" t="s">
        <v>190</v>
      </c>
      <c r="V626" s="241" t="s">
        <v>190</v>
      </c>
      <c r="W626" s="241" t="s">
        <v>190</v>
      </c>
      <c r="X626" s="241" t="s">
        <v>190</v>
      </c>
      <c r="Y626" s="241" t="s">
        <v>190</v>
      </c>
      <c r="Z626" s="241" t="s">
        <v>189</v>
      </c>
      <c r="AA626" s="241" t="s">
        <v>190</v>
      </c>
      <c r="AB626" s="241" t="s">
        <v>189</v>
      </c>
      <c r="AC626" s="241" t="s">
        <v>189</v>
      </c>
      <c r="AD626" s="241" t="s">
        <v>189</v>
      </c>
      <c r="AE626" s="241" t="s">
        <v>189</v>
      </c>
      <c r="AF626" s="241" t="s">
        <v>189</v>
      </c>
      <c r="AQ626" s="241">
        <v>0</v>
      </c>
      <c r="AR626" s="241">
        <v>0</v>
      </c>
    </row>
    <row r="627" spans="1:44" ht="15" x14ac:dyDescent="0.25">
      <c r="A627" s="267">
        <v>123608</v>
      </c>
      <c r="B627" t="s">
        <v>428</v>
      </c>
      <c r="C627" s="247" t="s">
        <v>188</v>
      </c>
      <c r="D627" s="247" t="s">
        <v>190</v>
      </c>
      <c r="E627" s="247" t="s">
        <v>188</v>
      </c>
      <c r="F627" s="247" t="s">
        <v>190</v>
      </c>
      <c r="G627" s="247" t="s">
        <v>188</v>
      </c>
      <c r="H627" s="247" t="s">
        <v>188</v>
      </c>
      <c r="I627" s="247" t="s">
        <v>188</v>
      </c>
      <c r="J627" s="247" t="s">
        <v>190</v>
      </c>
      <c r="K627" s="247" t="s">
        <v>190</v>
      </c>
      <c r="L627" s="247" t="s">
        <v>190</v>
      </c>
      <c r="M627" s="247" t="s">
        <v>188</v>
      </c>
      <c r="N627" s="247" t="s">
        <v>189</v>
      </c>
      <c r="O627" s="247" t="s">
        <v>189</v>
      </c>
      <c r="P627" s="247" t="s">
        <v>189</v>
      </c>
      <c r="Q627" s="247" t="s">
        <v>189</v>
      </c>
      <c r="R627" s="247" t="s">
        <v>189</v>
      </c>
      <c r="S627" s="247" t="s">
        <v>189</v>
      </c>
      <c r="T627" s="247" t="s">
        <v>189</v>
      </c>
      <c r="U627" s="247" t="s">
        <v>189</v>
      </c>
      <c r="V627" s="247" t="s">
        <v>189</v>
      </c>
      <c r="W627" s="247" t="s">
        <v>189</v>
      </c>
      <c r="X627" s="247" t="s">
        <v>189</v>
      </c>
      <c r="Y627" s="247" t="s">
        <v>189</v>
      </c>
      <c r="Z627" s="247" t="s">
        <v>189</v>
      </c>
      <c r="AA627" s="247" t="s">
        <v>189</v>
      </c>
      <c r="AB627" s="247" t="s">
        <v>189</v>
      </c>
      <c r="AC627" s="247" t="s">
        <v>189</v>
      </c>
      <c r="AD627" s="247" t="s">
        <v>189</v>
      </c>
      <c r="AE627" s="247" t="s">
        <v>189</v>
      </c>
      <c r="AF627" s="247" t="s">
        <v>189</v>
      </c>
      <c r="AG627" s="247"/>
      <c r="AH627" s="247"/>
      <c r="AI627" s="247"/>
      <c r="AJ627" s="247"/>
      <c r="AK627" s="247"/>
      <c r="AL627" s="247"/>
      <c r="AM627" s="247"/>
      <c r="AN627" s="247"/>
      <c r="AO627" s="247"/>
      <c r="AP627" s="247"/>
      <c r="AQ627" s="241">
        <v>0</v>
      </c>
      <c r="AR627" s="241">
        <v>0</v>
      </c>
    </row>
    <row r="628" spans="1:44" x14ac:dyDescent="0.2">
      <c r="A628" s="241">
        <v>123619</v>
      </c>
      <c r="B628" t="s">
        <v>428</v>
      </c>
      <c r="C628" s="241" t="s">
        <v>190</v>
      </c>
      <c r="D628" s="241" t="s">
        <v>190</v>
      </c>
      <c r="E628" s="241" t="s">
        <v>190</v>
      </c>
      <c r="F628" s="241" t="s">
        <v>190</v>
      </c>
      <c r="G628" s="241" t="s">
        <v>188</v>
      </c>
      <c r="H628" s="241" t="s">
        <v>190</v>
      </c>
      <c r="I628" s="241" t="s">
        <v>190</v>
      </c>
      <c r="J628" s="241" t="s">
        <v>190</v>
      </c>
      <c r="K628" s="241" t="s">
        <v>188</v>
      </c>
      <c r="L628" s="241" t="s">
        <v>190</v>
      </c>
      <c r="M628" s="241" t="s">
        <v>188</v>
      </c>
      <c r="N628" s="241" t="s">
        <v>190</v>
      </c>
      <c r="O628" s="241" t="s">
        <v>190</v>
      </c>
      <c r="P628" s="241" t="s">
        <v>190</v>
      </c>
      <c r="Q628" s="241" t="s">
        <v>190</v>
      </c>
      <c r="R628" s="241" t="s">
        <v>188</v>
      </c>
      <c r="S628" s="241" t="s">
        <v>188</v>
      </c>
      <c r="T628" s="241" t="s">
        <v>190</v>
      </c>
      <c r="U628" s="241" t="s">
        <v>188</v>
      </c>
      <c r="V628" s="241" t="s">
        <v>188</v>
      </c>
      <c r="W628" s="241" t="s">
        <v>189</v>
      </c>
      <c r="X628" s="241" t="s">
        <v>189</v>
      </c>
      <c r="Y628" s="241" t="s">
        <v>189</v>
      </c>
      <c r="Z628" s="241" t="s">
        <v>189</v>
      </c>
      <c r="AA628" s="241" t="s">
        <v>189</v>
      </c>
      <c r="AB628" s="241" t="s">
        <v>189</v>
      </c>
      <c r="AC628" s="241" t="s">
        <v>189</v>
      </c>
      <c r="AD628" s="241" t="s">
        <v>189</v>
      </c>
      <c r="AE628" s="241" t="s">
        <v>189</v>
      </c>
      <c r="AF628" s="241" t="s">
        <v>189</v>
      </c>
      <c r="AQ628" s="241">
        <v>0</v>
      </c>
      <c r="AR628" s="241">
        <v>0</v>
      </c>
    </row>
    <row r="629" spans="1:44" x14ac:dyDescent="0.2">
      <c r="A629" s="241">
        <v>123620</v>
      </c>
      <c r="B629" t="s">
        <v>428</v>
      </c>
      <c r="C629" s="241" t="s">
        <v>190</v>
      </c>
      <c r="D629" s="241" t="s">
        <v>189</v>
      </c>
      <c r="E629" s="241" t="s">
        <v>189</v>
      </c>
      <c r="F629" s="241" t="s">
        <v>190</v>
      </c>
      <c r="G629" s="241" t="s">
        <v>190</v>
      </c>
      <c r="H629" s="241" t="s">
        <v>190</v>
      </c>
      <c r="I629" s="241" t="s">
        <v>189</v>
      </c>
      <c r="J629" s="241" t="s">
        <v>189</v>
      </c>
      <c r="K629" s="241" t="s">
        <v>189</v>
      </c>
      <c r="L629" s="241" t="s">
        <v>189</v>
      </c>
      <c r="M629" s="241" t="s">
        <v>190</v>
      </c>
      <c r="N629" s="241" t="s">
        <v>190</v>
      </c>
      <c r="O629" s="241" t="s">
        <v>190</v>
      </c>
      <c r="P629" s="241" t="s">
        <v>190</v>
      </c>
      <c r="Q629" s="241" t="s">
        <v>190</v>
      </c>
      <c r="R629" s="241" t="s">
        <v>188</v>
      </c>
      <c r="S629" s="241" t="s">
        <v>190</v>
      </c>
      <c r="T629" s="241" t="s">
        <v>190</v>
      </c>
      <c r="U629" s="241" t="s">
        <v>190</v>
      </c>
      <c r="V629" s="241" t="s">
        <v>190</v>
      </c>
      <c r="W629" s="241" t="s">
        <v>190</v>
      </c>
      <c r="X629" s="241" t="s">
        <v>190</v>
      </c>
      <c r="Y629" s="241" t="s">
        <v>190</v>
      </c>
      <c r="Z629" s="241" t="s">
        <v>190</v>
      </c>
      <c r="AA629" s="241" t="s">
        <v>190</v>
      </c>
      <c r="AB629" s="241" t="s">
        <v>190</v>
      </c>
      <c r="AC629" s="241" t="s">
        <v>190</v>
      </c>
      <c r="AD629" s="241" t="s">
        <v>190</v>
      </c>
      <c r="AE629" s="241" t="s">
        <v>190</v>
      </c>
      <c r="AF629" s="241" t="s">
        <v>189</v>
      </c>
      <c r="AQ629" s="241">
        <v>0</v>
      </c>
      <c r="AR629" s="241">
        <v>0</v>
      </c>
    </row>
    <row r="630" spans="1:44" x14ac:dyDescent="0.2">
      <c r="A630">
        <v>123634</v>
      </c>
      <c r="B630" t="s">
        <v>428</v>
      </c>
      <c r="C630" t="s">
        <v>189</v>
      </c>
      <c r="D630" t="s">
        <v>190</v>
      </c>
      <c r="E630" t="s">
        <v>190</v>
      </c>
      <c r="F630" t="s">
        <v>190</v>
      </c>
      <c r="G630" t="s">
        <v>189</v>
      </c>
      <c r="H630" t="s">
        <v>189</v>
      </c>
      <c r="I630" t="s">
        <v>190</v>
      </c>
      <c r="J630" t="s">
        <v>190</v>
      </c>
      <c r="K630" t="s">
        <v>190</v>
      </c>
      <c r="L630" t="s">
        <v>189</v>
      </c>
      <c r="M630" t="s">
        <v>188</v>
      </c>
      <c r="N630" t="s">
        <v>190</v>
      </c>
      <c r="O630" t="s">
        <v>190</v>
      </c>
      <c r="P630" t="s">
        <v>190</v>
      </c>
      <c r="Q630" t="s">
        <v>188</v>
      </c>
      <c r="R630" t="s">
        <v>190</v>
      </c>
      <c r="S630" t="s">
        <v>188</v>
      </c>
      <c r="T630" t="s">
        <v>189</v>
      </c>
      <c r="U630" t="s">
        <v>188</v>
      </c>
      <c r="V630" t="s">
        <v>190</v>
      </c>
      <c r="W630" t="s">
        <v>190</v>
      </c>
      <c r="X630" t="s">
        <v>190</v>
      </c>
      <c r="Y630" t="s">
        <v>190</v>
      </c>
      <c r="Z630" t="s">
        <v>190</v>
      </c>
      <c r="AA630" t="s">
        <v>190</v>
      </c>
      <c r="AB630" t="s">
        <v>189</v>
      </c>
      <c r="AC630" t="s">
        <v>189</v>
      </c>
      <c r="AD630" t="s">
        <v>189</v>
      </c>
      <c r="AE630" t="s">
        <v>189</v>
      </c>
      <c r="AF630" t="s">
        <v>189</v>
      </c>
      <c r="AG630"/>
      <c r="AH630"/>
      <c r="AI630"/>
      <c r="AJ630"/>
      <c r="AK630"/>
      <c r="AL630"/>
      <c r="AM630"/>
      <c r="AN630"/>
      <c r="AO630"/>
      <c r="AP630"/>
      <c r="AQ630" s="241">
        <v>0</v>
      </c>
      <c r="AR630" s="241">
        <v>0</v>
      </c>
    </row>
    <row r="631" spans="1:44" ht="15" x14ac:dyDescent="0.25">
      <c r="A631" s="267">
        <v>123642</v>
      </c>
      <c r="B631" t="s">
        <v>428</v>
      </c>
      <c r="C631" s="247" t="s">
        <v>189</v>
      </c>
      <c r="D631" s="247" t="s">
        <v>190</v>
      </c>
      <c r="E631" s="247" t="s">
        <v>189</v>
      </c>
      <c r="F631" s="247" t="s">
        <v>190</v>
      </c>
      <c r="G631" s="247" t="s">
        <v>190</v>
      </c>
      <c r="H631" s="247" t="s">
        <v>190</v>
      </c>
      <c r="I631" s="247" t="s">
        <v>190</v>
      </c>
      <c r="J631" s="247" t="s">
        <v>190</v>
      </c>
      <c r="K631" s="247" t="s">
        <v>190</v>
      </c>
      <c r="L631" s="247" t="s">
        <v>190</v>
      </c>
      <c r="M631" s="247" t="s">
        <v>190</v>
      </c>
      <c r="N631" s="247" t="s">
        <v>189</v>
      </c>
      <c r="O631" s="247" t="s">
        <v>190</v>
      </c>
      <c r="P631" s="247" t="s">
        <v>189</v>
      </c>
      <c r="Q631" s="247" t="s">
        <v>189</v>
      </c>
      <c r="R631" s="247" t="s">
        <v>189</v>
      </c>
      <c r="S631" s="247" t="s">
        <v>190</v>
      </c>
      <c r="T631" s="247" t="s">
        <v>189</v>
      </c>
      <c r="U631" s="247" t="s">
        <v>189</v>
      </c>
      <c r="V631" s="247" t="s">
        <v>189</v>
      </c>
      <c r="W631" s="247" t="s">
        <v>189</v>
      </c>
      <c r="X631" s="247" t="s">
        <v>189</v>
      </c>
      <c r="Y631" s="247" t="s">
        <v>189</v>
      </c>
      <c r="Z631" s="247" t="s">
        <v>189</v>
      </c>
      <c r="AA631" s="247" t="s">
        <v>189</v>
      </c>
      <c r="AB631" s="247" t="s">
        <v>189</v>
      </c>
      <c r="AC631" s="247" t="s">
        <v>189</v>
      </c>
      <c r="AD631" s="247" t="s">
        <v>189</v>
      </c>
      <c r="AE631" s="247" t="s">
        <v>189</v>
      </c>
      <c r="AF631" s="247" t="s">
        <v>189</v>
      </c>
      <c r="AG631" s="247"/>
      <c r="AH631" s="247"/>
      <c r="AI631" s="247"/>
      <c r="AJ631" s="247"/>
      <c r="AK631" s="247"/>
      <c r="AL631" s="247"/>
      <c r="AM631" s="247"/>
      <c r="AN631" s="247"/>
      <c r="AO631" s="247"/>
      <c r="AP631" s="247"/>
      <c r="AQ631" s="241">
        <v>0</v>
      </c>
      <c r="AR631" s="241">
        <v>0</v>
      </c>
    </row>
    <row r="632" spans="1:44" x14ac:dyDescent="0.2">
      <c r="A632" s="241">
        <v>123644</v>
      </c>
      <c r="B632" t="s">
        <v>428</v>
      </c>
      <c r="C632" s="241" t="s">
        <v>188</v>
      </c>
      <c r="D632" s="241" t="s">
        <v>190</v>
      </c>
      <c r="E632" s="241" t="s">
        <v>190</v>
      </c>
      <c r="F632" s="241" t="s">
        <v>190</v>
      </c>
      <c r="G632" s="241" t="s">
        <v>190</v>
      </c>
      <c r="H632" s="241" t="s">
        <v>190</v>
      </c>
      <c r="I632" s="241" t="s">
        <v>190</v>
      </c>
      <c r="J632" s="241" t="s">
        <v>190</v>
      </c>
      <c r="K632" s="241" t="s">
        <v>188</v>
      </c>
      <c r="L632" s="241" t="s">
        <v>188</v>
      </c>
      <c r="M632" s="241" t="s">
        <v>188</v>
      </c>
      <c r="N632" s="241" t="s">
        <v>190</v>
      </c>
      <c r="O632" s="241" t="s">
        <v>190</v>
      </c>
      <c r="P632" s="241" t="s">
        <v>190</v>
      </c>
      <c r="Q632" s="241" t="s">
        <v>190</v>
      </c>
      <c r="R632" s="241" t="s">
        <v>190</v>
      </c>
      <c r="S632" s="241" t="s">
        <v>190</v>
      </c>
      <c r="T632" s="241" t="s">
        <v>188</v>
      </c>
      <c r="U632" s="241" t="s">
        <v>190</v>
      </c>
      <c r="V632" s="241" t="s">
        <v>190</v>
      </c>
      <c r="W632" s="241" t="s">
        <v>190</v>
      </c>
      <c r="X632" s="241" t="s">
        <v>190</v>
      </c>
      <c r="Y632" s="241" t="s">
        <v>190</v>
      </c>
      <c r="Z632" s="241" t="s">
        <v>190</v>
      </c>
      <c r="AA632" s="241" t="s">
        <v>190</v>
      </c>
      <c r="AB632" s="241" t="s">
        <v>189</v>
      </c>
      <c r="AC632" s="241" t="s">
        <v>189</v>
      </c>
      <c r="AD632" s="241" t="s">
        <v>189</v>
      </c>
      <c r="AE632" s="241" t="s">
        <v>189</v>
      </c>
      <c r="AF632" s="241" t="s">
        <v>189</v>
      </c>
      <c r="AQ632" s="241">
        <v>0</v>
      </c>
      <c r="AR632" s="241">
        <v>0</v>
      </c>
    </row>
    <row r="633" spans="1:44" x14ac:dyDescent="0.2">
      <c r="A633">
        <v>123655</v>
      </c>
      <c r="B633" t="s">
        <v>428</v>
      </c>
      <c r="C633" t="s">
        <v>190</v>
      </c>
      <c r="D633" t="s">
        <v>190</v>
      </c>
      <c r="E633" t="s">
        <v>189</v>
      </c>
      <c r="F633" t="s">
        <v>190</v>
      </c>
      <c r="G633" t="s">
        <v>190</v>
      </c>
      <c r="H633" t="s">
        <v>188</v>
      </c>
      <c r="I633" t="s">
        <v>188</v>
      </c>
      <c r="J633" t="s">
        <v>190</v>
      </c>
      <c r="K633" t="s">
        <v>188</v>
      </c>
      <c r="L633" t="s">
        <v>188</v>
      </c>
      <c r="M633" t="s">
        <v>190</v>
      </c>
      <c r="N633" t="s">
        <v>188</v>
      </c>
      <c r="O633" t="s">
        <v>190</v>
      </c>
      <c r="P633" t="s">
        <v>190</v>
      </c>
      <c r="Q633" t="s">
        <v>190</v>
      </c>
      <c r="R633" t="s">
        <v>190</v>
      </c>
      <c r="S633" t="s">
        <v>190</v>
      </c>
      <c r="T633" t="s">
        <v>190</v>
      </c>
      <c r="U633" t="s">
        <v>190</v>
      </c>
      <c r="V633" t="s">
        <v>190</v>
      </c>
      <c r="W633" t="s">
        <v>190</v>
      </c>
      <c r="X633" t="s">
        <v>190</v>
      </c>
      <c r="Y633" t="s">
        <v>189</v>
      </c>
      <c r="Z633" t="s">
        <v>190</v>
      </c>
      <c r="AA633" t="s">
        <v>190</v>
      </c>
      <c r="AB633" t="s">
        <v>189</v>
      </c>
      <c r="AC633" t="s">
        <v>189</v>
      </c>
      <c r="AD633" t="s">
        <v>189</v>
      </c>
      <c r="AE633" t="s">
        <v>189</v>
      </c>
      <c r="AF633" t="s">
        <v>189</v>
      </c>
      <c r="AG633"/>
      <c r="AH633"/>
      <c r="AI633"/>
      <c r="AJ633"/>
      <c r="AK633"/>
      <c r="AL633"/>
      <c r="AM633"/>
      <c r="AN633"/>
      <c r="AO633"/>
      <c r="AP633"/>
      <c r="AQ633" s="241">
        <v>0</v>
      </c>
      <c r="AR633" s="241">
        <v>0</v>
      </c>
    </row>
    <row r="634" spans="1:44" x14ac:dyDescent="0.2">
      <c r="A634">
        <v>123659</v>
      </c>
      <c r="B634" t="s">
        <v>428</v>
      </c>
      <c r="C634" t="s">
        <v>188</v>
      </c>
      <c r="D634" t="s">
        <v>188</v>
      </c>
      <c r="E634" t="s">
        <v>188</v>
      </c>
      <c r="F634" t="s">
        <v>190</v>
      </c>
      <c r="G634" t="s">
        <v>188</v>
      </c>
      <c r="H634" t="s">
        <v>190</v>
      </c>
      <c r="I634" t="s">
        <v>190</v>
      </c>
      <c r="J634" t="s">
        <v>190</v>
      </c>
      <c r="K634" t="s">
        <v>190</v>
      </c>
      <c r="L634" t="s">
        <v>190</v>
      </c>
      <c r="M634" t="s">
        <v>188</v>
      </c>
      <c r="N634" t="s">
        <v>188</v>
      </c>
      <c r="O634" t="s">
        <v>190</v>
      </c>
      <c r="P634" t="s">
        <v>188</v>
      </c>
      <c r="Q634" t="s">
        <v>190</v>
      </c>
      <c r="R634" t="s">
        <v>190</v>
      </c>
      <c r="S634" t="s">
        <v>190</v>
      </c>
      <c r="T634" t="s">
        <v>188</v>
      </c>
      <c r="U634" t="s">
        <v>190</v>
      </c>
      <c r="V634" t="s">
        <v>188</v>
      </c>
      <c r="W634" t="s">
        <v>188</v>
      </c>
      <c r="X634" t="s">
        <v>190</v>
      </c>
      <c r="Y634" t="s">
        <v>190</v>
      </c>
      <c r="Z634" t="s">
        <v>190</v>
      </c>
      <c r="AA634" t="s">
        <v>190</v>
      </c>
      <c r="AB634" t="s">
        <v>190</v>
      </c>
      <c r="AC634" t="s">
        <v>189</v>
      </c>
      <c r="AD634" t="s">
        <v>189</v>
      </c>
      <c r="AE634" t="s">
        <v>189</v>
      </c>
      <c r="AF634" t="s">
        <v>189</v>
      </c>
      <c r="AG634"/>
      <c r="AH634"/>
      <c r="AI634"/>
      <c r="AJ634"/>
      <c r="AK634"/>
      <c r="AL634"/>
      <c r="AM634"/>
      <c r="AN634"/>
      <c r="AO634"/>
      <c r="AP634"/>
      <c r="AQ634" s="241">
        <v>0</v>
      </c>
      <c r="AR634" s="241">
        <v>0</v>
      </c>
    </row>
    <row r="635" spans="1:44" x14ac:dyDescent="0.2">
      <c r="A635">
        <v>123671</v>
      </c>
      <c r="B635" t="s">
        <v>428</v>
      </c>
      <c r="C635" t="s">
        <v>188</v>
      </c>
      <c r="D635" t="s">
        <v>188</v>
      </c>
      <c r="E635" t="s">
        <v>188</v>
      </c>
      <c r="F635" t="s">
        <v>188</v>
      </c>
      <c r="G635" t="s">
        <v>190</v>
      </c>
      <c r="H635" t="s">
        <v>190</v>
      </c>
      <c r="I635" t="s">
        <v>190</v>
      </c>
      <c r="J635" t="s">
        <v>190</v>
      </c>
      <c r="K635" t="s">
        <v>190</v>
      </c>
      <c r="L635" t="s">
        <v>190</v>
      </c>
      <c r="M635" t="s">
        <v>188</v>
      </c>
      <c r="N635" t="s">
        <v>188</v>
      </c>
      <c r="O635" t="s">
        <v>190</v>
      </c>
      <c r="P635" t="s">
        <v>190</v>
      </c>
      <c r="Q635" t="s">
        <v>190</v>
      </c>
      <c r="R635" t="s">
        <v>190</v>
      </c>
      <c r="S635" t="s">
        <v>190</v>
      </c>
      <c r="T635" t="s">
        <v>190</v>
      </c>
      <c r="U635" t="s">
        <v>190</v>
      </c>
      <c r="V635" t="s">
        <v>190</v>
      </c>
      <c r="W635" t="s">
        <v>190</v>
      </c>
      <c r="X635" t="s">
        <v>190</v>
      </c>
      <c r="Y635" t="s">
        <v>189</v>
      </c>
      <c r="Z635" t="s">
        <v>189</v>
      </c>
      <c r="AA635" t="s">
        <v>189</v>
      </c>
      <c r="AB635" t="s">
        <v>189</v>
      </c>
      <c r="AC635" t="s">
        <v>189</v>
      </c>
      <c r="AD635" t="s">
        <v>189</v>
      </c>
      <c r="AE635" t="s">
        <v>189</v>
      </c>
      <c r="AF635" t="s">
        <v>189</v>
      </c>
      <c r="AG635"/>
      <c r="AH635"/>
      <c r="AI635"/>
      <c r="AJ635"/>
      <c r="AK635"/>
      <c r="AL635"/>
      <c r="AM635"/>
      <c r="AN635"/>
      <c r="AO635"/>
      <c r="AP635"/>
      <c r="AQ635" s="241">
        <v>0</v>
      </c>
      <c r="AR635" s="241">
        <v>0</v>
      </c>
    </row>
    <row r="636" spans="1:44" x14ac:dyDescent="0.2">
      <c r="A636" s="241">
        <v>123673</v>
      </c>
      <c r="B636" t="s">
        <v>428</v>
      </c>
      <c r="C636" s="241" t="s">
        <v>188</v>
      </c>
      <c r="D636" s="241" t="s">
        <v>190</v>
      </c>
      <c r="E636" s="241" t="s">
        <v>188</v>
      </c>
      <c r="F636" s="241" t="s">
        <v>190</v>
      </c>
      <c r="G636" s="241" t="s">
        <v>190</v>
      </c>
      <c r="H636" s="241" t="s">
        <v>190</v>
      </c>
      <c r="I636" s="241" t="s">
        <v>190</v>
      </c>
      <c r="J636" s="241" t="s">
        <v>190</v>
      </c>
      <c r="K636" s="241" t="s">
        <v>190</v>
      </c>
      <c r="L636" s="241" t="s">
        <v>190</v>
      </c>
      <c r="M636" s="241" t="s">
        <v>190</v>
      </c>
      <c r="N636" s="241" t="s">
        <v>188</v>
      </c>
      <c r="O636" s="241" t="s">
        <v>190</v>
      </c>
      <c r="P636" s="241" t="s">
        <v>190</v>
      </c>
      <c r="Q636" s="241" t="s">
        <v>190</v>
      </c>
      <c r="R636" s="241" t="s">
        <v>188</v>
      </c>
      <c r="S636" s="241" t="s">
        <v>190</v>
      </c>
      <c r="T636" s="241" t="s">
        <v>189</v>
      </c>
      <c r="U636" s="241" t="s">
        <v>188</v>
      </c>
      <c r="V636" s="241" t="s">
        <v>190</v>
      </c>
      <c r="W636" s="241" t="s">
        <v>190</v>
      </c>
      <c r="X636" s="241" t="s">
        <v>190</v>
      </c>
      <c r="Y636" s="241" t="s">
        <v>190</v>
      </c>
      <c r="Z636" s="241" t="s">
        <v>190</v>
      </c>
      <c r="AA636" s="241" t="s">
        <v>190</v>
      </c>
      <c r="AB636" s="241" t="s">
        <v>189</v>
      </c>
      <c r="AC636" s="241" t="s">
        <v>189</v>
      </c>
      <c r="AD636" s="241" t="s">
        <v>189</v>
      </c>
      <c r="AE636" s="241" t="s">
        <v>189</v>
      </c>
      <c r="AF636" s="241" t="s">
        <v>189</v>
      </c>
      <c r="AQ636" s="241">
        <v>0</v>
      </c>
      <c r="AR636" s="241">
        <v>0</v>
      </c>
    </row>
    <row r="637" spans="1:44" x14ac:dyDescent="0.2">
      <c r="A637">
        <v>123684</v>
      </c>
      <c r="B637" t="s">
        <v>428</v>
      </c>
      <c r="C637" t="s">
        <v>188</v>
      </c>
      <c r="D637" t="s">
        <v>190</v>
      </c>
      <c r="E637" t="s">
        <v>188</v>
      </c>
      <c r="F637" t="s">
        <v>190</v>
      </c>
      <c r="G637" t="s">
        <v>189</v>
      </c>
      <c r="H637" t="s">
        <v>190</v>
      </c>
      <c r="I637" t="s">
        <v>190</v>
      </c>
      <c r="J637" t="s">
        <v>188</v>
      </c>
      <c r="K637" t="s">
        <v>190</v>
      </c>
      <c r="L637" t="s">
        <v>190</v>
      </c>
      <c r="M637" t="s">
        <v>190</v>
      </c>
      <c r="N637" t="s">
        <v>188</v>
      </c>
      <c r="O637" t="s">
        <v>189</v>
      </c>
      <c r="P637" t="s">
        <v>188</v>
      </c>
      <c r="Q637" t="s">
        <v>190</v>
      </c>
      <c r="R637" t="s">
        <v>190</v>
      </c>
      <c r="S637" t="s">
        <v>190</v>
      </c>
      <c r="T637" t="s">
        <v>190</v>
      </c>
      <c r="U637" t="s">
        <v>190</v>
      </c>
      <c r="V637" t="s">
        <v>190</v>
      </c>
      <c r="W637" t="s">
        <v>189</v>
      </c>
      <c r="X637" t="s">
        <v>189</v>
      </c>
      <c r="Y637" t="s">
        <v>189</v>
      </c>
      <c r="Z637" t="s">
        <v>189</v>
      </c>
      <c r="AA637" t="s">
        <v>189</v>
      </c>
      <c r="AB637" t="s">
        <v>189</v>
      </c>
      <c r="AC637" t="s">
        <v>189</v>
      </c>
      <c r="AD637" t="s">
        <v>189</v>
      </c>
      <c r="AE637" t="s">
        <v>189</v>
      </c>
      <c r="AF637" t="s">
        <v>189</v>
      </c>
      <c r="AG637"/>
      <c r="AH637"/>
      <c r="AI637"/>
      <c r="AJ637"/>
      <c r="AK637"/>
      <c r="AL637"/>
      <c r="AM637"/>
      <c r="AN637"/>
      <c r="AO637"/>
      <c r="AP637"/>
      <c r="AQ637" s="241">
        <v>0</v>
      </c>
      <c r="AR637" s="241">
        <v>0</v>
      </c>
    </row>
    <row r="638" spans="1:44" x14ac:dyDescent="0.2">
      <c r="A638">
        <v>123695</v>
      </c>
      <c r="B638" t="s">
        <v>428</v>
      </c>
      <c r="C638" t="s">
        <v>190</v>
      </c>
      <c r="D638" t="s">
        <v>190</v>
      </c>
      <c r="E638" t="s">
        <v>190</v>
      </c>
      <c r="F638" t="s">
        <v>190</v>
      </c>
      <c r="G638" t="s">
        <v>190</v>
      </c>
      <c r="H638" t="s">
        <v>190</v>
      </c>
      <c r="I638" t="s">
        <v>190</v>
      </c>
      <c r="J638" t="s">
        <v>190</v>
      </c>
      <c r="K638" t="s">
        <v>190</v>
      </c>
      <c r="L638" t="s">
        <v>190</v>
      </c>
      <c r="M638" t="s">
        <v>190</v>
      </c>
      <c r="N638" t="s">
        <v>189</v>
      </c>
      <c r="O638" t="s">
        <v>188</v>
      </c>
      <c r="P638" t="s">
        <v>190</v>
      </c>
      <c r="Q638" t="s">
        <v>190</v>
      </c>
      <c r="R638" t="s">
        <v>190</v>
      </c>
      <c r="S638" t="s">
        <v>188</v>
      </c>
      <c r="T638" t="s">
        <v>190</v>
      </c>
      <c r="U638" t="s">
        <v>188</v>
      </c>
      <c r="V638" t="s">
        <v>188</v>
      </c>
      <c r="W638" t="s">
        <v>190</v>
      </c>
      <c r="X638" t="s">
        <v>190</v>
      </c>
      <c r="Y638" t="s">
        <v>190</v>
      </c>
      <c r="Z638" t="s">
        <v>190</v>
      </c>
      <c r="AA638" t="s">
        <v>190</v>
      </c>
      <c r="AB638" t="s">
        <v>190</v>
      </c>
      <c r="AC638" t="s">
        <v>190</v>
      </c>
      <c r="AD638" t="s">
        <v>190</v>
      </c>
      <c r="AE638" t="s">
        <v>190</v>
      </c>
      <c r="AF638" t="s">
        <v>190</v>
      </c>
      <c r="AG638"/>
      <c r="AH638"/>
      <c r="AI638"/>
      <c r="AJ638"/>
      <c r="AK638"/>
      <c r="AL638"/>
      <c r="AM638"/>
      <c r="AN638"/>
      <c r="AO638"/>
      <c r="AP638"/>
      <c r="AQ638" s="241">
        <v>0</v>
      </c>
      <c r="AR638" s="241">
        <v>0</v>
      </c>
    </row>
    <row r="639" spans="1:44" x14ac:dyDescent="0.2">
      <c r="A639">
        <v>123696</v>
      </c>
      <c r="B639" t="s">
        <v>431</v>
      </c>
      <c r="C639" t="s">
        <v>190</v>
      </c>
      <c r="D639" t="s">
        <v>188</v>
      </c>
      <c r="E639" t="s">
        <v>188</v>
      </c>
      <c r="F639" t="s">
        <v>190</v>
      </c>
      <c r="G639" t="s">
        <v>188</v>
      </c>
      <c r="H639" t="s">
        <v>190</v>
      </c>
      <c r="I639" t="s">
        <v>188</v>
      </c>
      <c r="J639" t="s">
        <v>190</v>
      </c>
      <c r="K639" t="s">
        <v>188</v>
      </c>
      <c r="L639" t="s">
        <v>190</v>
      </c>
      <c r="M639" t="s">
        <v>190</v>
      </c>
      <c r="N639" t="s">
        <v>188</v>
      </c>
      <c r="O639" t="s">
        <v>188</v>
      </c>
      <c r="P639" t="s">
        <v>188</v>
      </c>
      <c r="Q639" t="s">
        <v>188</v>
      </c>
      <c r="R639" t="s">
        <v>188</v>
      </c>
      <c r="S639" t="s">
        <v>190</v>
      </c>
      <c r="T639" t="s">
        <v>190</v>
      </c>
      <c r="U639" t="s">
        <v>189</v>
      </c>
      <c r="V639" t="s">
        <v>190</v>
      </c>
      <c r="W639" t="s">
        <v>189</v>
      </c>
      <c r="X639" t="s">
        <v>189</v>
      </c>
      <c r="Y639" t="s">
        <v>189</v>
      </c>
      <c r="Z639" t="s">
        <v>189</v>
      </c>
      <c r="AA639" t="s">
        <v>189</v>
      </c>
      <c r="AB639"/>
      <c r="AC639"/>
      <c r="AD639"/>
      <c r="AE639"/>
      <c r="AF639"/>
      <c r="AG639"/>
      <c r="AH639"/>
      <c r="AI639"/>
      <c r="AJ639"/>
      <c r="AK639"/>
      <c r="AL639"/>
      <c r="AM639"/>
      <c r="AN639"/>
      <c r="AO639"/>
      <c r="AP639"/>
      <c r="AQ639" s="241">
        <v>0</v>
      </c>
      <c r="AR639" s="241">
        <v>0</v>
      </c>
    </row>
    <row r="640" spans="1:44" x14ac:dyDescent="0.2">
      <c r="A640">
        <v>123700</v>
      </c>
      <c r="B640" t="s">
        <v>428</v>
      </c>
      <c r="C640" t="s">
        <v>189</v>
      </c>
      <c r="D640" t="s">
        <v>189</v>
      </c>
      <c r="E640" t="s">
        <v>189</v>
      </c>
      <c r="F640" t="s">
        <v>189</v>
      </c>
      <c r="G640" t="s">
        <v>190</v>
      </c>
      <c r="H640" t="s">
        <v>190</v>
      </c>
      <c r="I640" t="s">
        <v>189</v>
      </c>
      <c r="J640" t="s">
        <v>189</v>
      </c>
      <c r="K640" t="s">
        <v>189</v>
      </c>
      <c r="L640" t="s">
        <v>189</v>
      </c>
      <c r="M640" t="s">
        <v>188</v>
      </c>
      <c r="N640" t="s">
        <v>189</v>
      </c>
      <c r="O640" t="s">
        <v>190</v>
      </c>
      <c r="P640" t="s">
        <v>190</v>
      </c>
      <c r="Q640" t="s">
        <v>190</v>
      </c>
      <c r="R640" t="s">
        <v>190</v>
      </c>
      <c r="S640" t="s">
        <v>188</v>
      </c>
      <c r="T640" t="s">
        <v>188</v>
      </c>
      <c r="U640" t="s">
        <v>188</v>
      </c>
      <c r="V640" t="s">
        <v>189</v>
      </c>
      <c r="W640" t="s">
        <v>190</v>
      </c>
      <c r="X640" t="s">
        <v>190</v>
      </c>
      <c r="Y640" t="s">
        <v>188</v>
      </c>
      <c r="Z640" t="s">
        <v>190</v>
      </c>
      <c r="AA640" t="s">
        <v>190</v>
      </c>
      <c r="AB640" t="s">
        <v>189</v>
      </c>
      <c r="AC640" t="s">
        <v>188</v>
      </c>
      <c r="AD640" t="s">
        <v>188</v>
      </c>
      <c r="AE640" t="s">
        <v>188</v>
      </c>
      <c r="AF640" t="s">
        <v>190</v>
      </c>
      <c r="AG640"/>
      <c r="AH640"/>
      <c r="AI640"/>
      <c r="AJ640"/>
      <c r="AK640"/>
      <c r="AL640"/>
      <c r="AM640"/>
      <c r="AN640"/>
      <c r="AO640"/>
      <c r="AP640"/>
      <c r="AQ640" s="241">
        <v>0</v>
      </c>
      <c r="AR640" s="241">
        <v>0</v>
      </c>
    </row>
    <row r="641" spans="1:44" x14ac:dyDescent="0.2">
      <c r="A641">
        <v>123703</v>
      </c>
      <c r="B641" t="s">
        <v>428</v>
      </c>
      <c r="C641" t="s">
        <v>190</v>
      </c>
      <c r="D641" t="s">
        <v>190</v>
      </c>
      <c r="E641" t="s">
        <v>190</v>
      </c>
      <c r="F641" t="s">
        <v>190</v>
      </c>
      <c r="G641" t="s">
        <v>190</v>
      </c>
      <c r="H641" t="s">
        <v>190</v>
      </c>
      <c r="I641" t="s">
        <v>190</v>
      </c>
      <c r="J641" t="s">
        <v>190</v>
      </c>
      <c r="K641" t="s">
        <v>190</v>
      </c>
      <c r="L641" t="s">
        <v>190</v>
      </c>
      <c r="M641" t="s">
        <v>190</v>
      </c>
      <c r="N641" t="s">
        <v>190</v>
      </c>
      <c r="O641" t="s">
        <v>190</v>
      </c>
      <c r="P641" t="s">
        <v>188</v>
      </c>
      <c r="Q641" t="s">
        <v>190</v>
      </c>
      <c r="R641" t="s">
        <v>190</v>
      </c>
      <c r="S641" t="s">
        <v>188</v>
      </c>
      <c r="T641" t="s">
        <v>188</v>
      </c>
      <c r="U641" t="s">
        <v>190</v>
      </c>
      <c r="V641" t="s">
        <v>188</v>
      </c>
      <c r="W641" t="s">
        <v>190</v>
      </c>
      <c r="X641" t="s">
        <v>189</v>
      </c>
      <c r="Y641" t="s">
        <v>189</v>
      </c>
      <c r="Z641" t="s">
        <v>190</v>
      </c>
      <c r="AA641" t="s">
        <v>190</v>
      </c>
      <c r="AB641" t="s">
        <v>189</v>
      </c>
      <c r="AC641" t="s">
        <v>189</v>
      </c>
      <c r="AD641" t="s">
        <v>189</v>
      </c>
      <c r="AE641" t="s">
        <v>189</v>
      </c>
      <c r="AF641" t="s">
        <v>189</v>
      </c>
      <c r="AG641"/>
      <c r="AH641"/>
      <c r="AI641"/>
      <c r="AJ641"/>
      <c r="AK641"/>
      <c r="AL641"/>
      <c r="AM641"/>
      <c r="AN641"/>
      <c r="AO641"/>
      <c r="AP641"/>
      <c r="AQ641" s="241">
        <v>0</v>
      </c>
      <c r="AR641" s="241">
        <v>0</v>
      </c>
    </row>
    <row r="642" spans="1:44" x14ac:dyDescent="0.2">
      <c r="A642">
        <v>123707</v>
      </c>
      <c r="B642" t="s">
        <v>428</v>
      </c>
      <c r="C642" t="s">
        <v>190</v>
      </c>
      <c r="D642" t="s">
        <v>190</v>
      </c>
      <c r="E642" t="s">
        <v>190</v>
      </c>
      <c r="F642" t="s">
        <v>190</v>
      </c>
      <c r="G642" t="s">
        <v>188</v>
      </c>
      <c r="H642" t="s">
        <v>188</v>
      </c>
      <c r="I642" t="s">
        <v>190</v>
      </c>
      <c r="J642" t="s">
        <v>188</v>
      </c>
      <c r="K642" t="s">
        <v>189</v>
      </c>
      <c r="L642" t="s">
        <v>190</v>
      </c>
      <c r="M642" t="s">
        <v>190</v>
      </c>
      <c r="N642" t="s">
        <v>190</v>
      </c>
      <c r="O642" t="s">
        <v>190</v>
      </c>
      <c r="P642" t="s">
        <v>190</v>
      </c>
      <c r="Q642" t="s">
        <v>190</v>
      </c>
      <c r="R642" t="s">
        <v>190</v>
      </c>
      <c r="S642" t="s">
        <v>190</v>
      </c>
      <c r="T642" t="s">
        <v>190</v>
      </c>
      <c r="U642" t="s">
        <v>190</v>
      </c>
      <c r="V642" t="s">
        <v>190</v>
      </c>
      <c r="W642" t="s">
        <v>190</v>
      </c>
      <c r="X642" t="s">
        <v>188</v>
      </c>
      <c r="Y642" t="s">
        <v>188</v>
      </c>
      <c r="Z642" t="s">
        <v>188</v>
      </c>
      <c r="AA642" t="s">
        <v>190</v>
      </c>
      <c r="AB642" t="s">
        <v>188</v>
      </c>
      <c r="AC642" t="s">
        <v>190</v>
      </c>
      <c r="AD642" t="s">
        <v>188</v>
      </c>
      <c r="AE642" t="s">
        <v>190</v>
      </c>
      <c r="AF642" t="s">
        <v>188</v>
      </c>
      <c r="AG642"/>
      <c r="AH642"/>
      <c r="AI642"/>
      <c r="AJ642"/>
      <c r="AK642"/>
      <c r="AL642"/>
      <c r="AM642"/>
      <c r="AN642"/>
      <c r="AO642"/>
      <c r="AP642"/>
      <c r="AQ642" s="241">
        <v>0</v>
      </c>
      <c r="AR642" s="241">
        <v>0</v>
      </c>
    </row>
    <row r="643" spans="1:44" ht="15" x14ac:dyDescent="0.25">
      <c r="A643" s="267">
        <v>123717</v>
      </c>
      <c r="B643" t="s">
        <v>428</v>
      </c>
      <c r="C643" s="247" t="s">
        <v>190</v>
      </c>
      <c r="D643" s="247" t="s">
        <v>188</v>
      </c>
      <c r="E643" s="247" t="s">
        <v>188</v>
      </c>
      <c r="F643" s="247" t="s">
        <v>190</v>
      </c>
      <c r="G643" s="247" t="s">
        <v>190</v>
      </c>
      <c r="H643" s="247" t="s">
        <v>190</v>
      </c>
      <c r="I643" s="247" t="s">
        <v>189</v>
      </c>
      <c r="J643" s="247" t="s">
        <v>189</v>
      </c>
      <c r="K643" s="247" t="s">
        <v>189</v>
      </c>
      <c r="L643" s="247" t="s">
        <v>190</v>
      </c>
      <c r="M643" s="247" t="s">
        <v>188</v>
      </c>
      <c r="N643" s="247" t="s">
        <v>189</v>
      </c>
      <c r="O643" s="247" t="s">
        <v>189</v>
      </c>
      <c r="P643" s="247" t="s">
        <v>189</v>
      </c>
      <c r="Q643" s="247" t="s">
        <v>189</v>
      </c>
      <c r="R643" s="247" t="s">
        <v>189</v>
      </c>
      <c r="S643" s="247" t="s">
        <v>189</v>
      </c>
      <c r="T643" s="247" t="s">
        <v>189</v>
      </c>
      <c r="U643" s="247" t="s">
        <v>189</v>
      </c>
      <c r="V643" s="247" t="s">
        <v>189</v>
      </c>
      <c r="W643" s="247" t="s">
        <v>189</v>
      </c>
      <c r="X643" s="247" t="s">
        <v>189</v>
      </c>
      <c r="Y643" s="247" t="s">
        <v>189</v>
      </c>
      <c r="Z643" s="247" t="s">
        <v>189</v>
      </c>
      <c r="AA643" s="247" t="s">
        <v>189</v>
      </c>
      <c r="AB643" s="247" t="s">
        <v>189</v>
      </c>
      <c r="AC643" s="247" t="s">
        <v>189</v>
      </c>
      <c r="AD643" s="247" t="s">
        <v>189</v>
      </c>
      <c r="AE643" s="247" t="s">
        <v>189</v>
      </c>
      <c r="AF643" s="247" t="s">
        <v>189</v>
      </c>
      <c r="AG643" s="247"/>
      <c r="AH643" s="247"/>
      <c r="AI643" s="247"/>
      <c r="AJ643" s="247"/>
      <c r="AK643" s="247"/>
      <c r="AL643" s="247"/>
      <c r="AM643" s="247"/>
      <c r="AN643" s="247"/>
      <c r="AO643" s="247"/>
      <c r="AP643" s="247"/>
      <c r="AQ643" s="241">
        <v>0</v>
      </c>
      <c r="AR643" s="241">
        <v>0</v>
      </c>
    </row>
    <row r="644" spans="1:44" x14ac:dyDescent="0.2">
      <c r="A644">
        <v>123724</v>
      </c>
      <c r="B644" t="s">
        <v>431</v>
      </c>
      <c r="C644" t="s">
        <v>652</v>
      </c>
      <c r="D644" t="s">
        <v>652</v>
      </c>
      <c r="E644" t="s">
        <v>652</v>
      </c>
      <c r="F644" t="s">
        <v>652</v>
      </c>
      <c r="G644" t="s">
        <v>652</v>
      </c>
      <c r="H644" t="s">
        <v>652</v>
      </c>
      <c r="I644" t="s">
        <v>652</v>
      </c>
      <c r="J644" t="s">
        <v>652</v>
      </c>
      <c r="K644" t="s">
        <v>652</v>
      </c>
      <c r="L644" t="s">
        <v>652</v>
      </c>
      <c r="M644" t="s">
        <v>652</v>
      </c>
      <c r="N644" t="s">
        <v>652</v>
      </c>
      <c r="O644" t="s">
        <v>652</v>
      </c>
      <c r="P644" t="s">
        <v>652</v>
      </c>
      <c r="Q644" t="s">
        <v>652</v>
      </c>
      <c r="R644" t="s">
        <v>652</v>
      </c>
      <c r="S644" t="s">
        <v>652</v>
      </c>
      <c r="T644" t="s">
        <v>652</v>
      </c>
      <c r="U644" t="s">
        <v>652</v>
      </c>
      <c r="V644" t="s">
        <v>652</v>
      </c>
      <c r="W644" t="s">
        <v>652</v>
      </c>
      <c r="X644" t="s">
        <v>652</v>
      </c>
      <c r="Y644" t="s">
        <v>652</v>
      </c>
      <c r="Z644" t="s">
        <v>652</v>
      </c>
      <c r="AA644" t="s">
        <v>652</v>
      </c>
      <c r="AB644"/>
      <c r="AC644"/>
      <c r="AD644"/>
      <c r="AE644"/>
      <c r="AF644"/>
      <c r="AG644"/>
      <c r="AH644"/>
      <c r="AI644"/>
      <c r="AJ644"/>
      <c r="AK644"/>
      <c r="AL644"/>
      <c r="AM644"/>
      <c r="AN644"/>
      <c r="AO644"/>
      <c r="AP644"/>
      <c r="AQ644" s="241" t="s">
        <v>1799</v>
      </c>
      <c r="AR644" s="241">
        <v>0</v>
      </c>
    </row>
    <row r="645" spans="1:44" ht="21.75" x14ac:dyDescent="0.5">
      <c r="A645" s="268">
        <v>123725</v>
      </c>
      <c r="B645" t="s">
        <v>428</v>
      </c>
      <c r="C645" s="241" t="s">
        <v>189</v>
      </c>
      <c r="D645" s="241" t="s">
        <v>190</v>
      </c>
      <c r="E645" s="241" t="s">
        <v>190</v>
      </c>
      <c r="F645" s="241" t="s">
        <v>190</v>
      </c>
      <c r="G645" s="241" t="s">
        <v>190</v>
      </c>
      <c r="H645" s="241" t="s">
        <v>190</v>
      </c>
      <c r="I645" s="241" t="s">
        <v>190</v>
      </c>
      <c r="J645" s="241" t="s">
        <v>190</v>
      </c>
      <c r="K645" s="241" t="s">
        <v>189</v>
      </c>
      <c r="L645" s="241" t="s">
        <v>188</v>
      </c>
      <c r="M645" s="241" t="s">
        <v>190</v>
      </c>
      <c r="N645" s="241" t="s">
        <v>190</v>
      </c>
      <c r="O645" s="241" t="s">
        <v>190</v>
      </c>
      <c r="P645" s="241" t="s">
        <v>190</v>
      </c>
      <c r="Q645" s="241" t="s">
        <v>190</v>
      </c>
      <c r="R645" s="241" t="s">
        <v>190</v>
      </c>
      <c r="S645" s="241" t="s">
        <v>190</v>
      </c>
      <c r="T645" s="241" t="s">
        <v>190</v>
      </c>
      <c r="U645" s="241" t="s">
        <v>190</v>
      </c>
      <c r="V645" s="241" t="s">
        <v>190</v>
      </c>
      <c r="W645" s="241" t="s">
        <v>189</v>
      </c>
      <c r="X645" s="241" t="s">
        <v>190</v>
      </c>
      <c r="Y645" s="241" t="s">
        <v>190</v>
      </c>
      <c r="Z645" s="241" t="s">
        <v>190</v>
      </c>
      <c r="AA645" s="241" t="s">
        <v>190</v>
      </c>
      <c r="AB645" s="247" t="s">
        <v>189</v>
      </c>
      <c r="AC645" s="247" t="s">
        <v>189</v>
      </c>
      <c r="AD645" s="247" t="s">
        <v>189</v>
      </c>
      <c r="AE645" s="247" t="s">
        <v>189</v>
      </c>
      <c r="AF645" s="247" t="s">
        <v>189</v>
      </c>
      <c r="AQ645" s="241">
        <v>0</v>
      </c>
      <c r="AR645" s="241">
        <v>0</v>
      </c>
    </row>
    <row r="646" spans="1:44" x14ac:dyDescent="0.2">
      <c r="A646" s="241">
        <v>123731</v>
      </c>
      <c r="B646" t="s">
        <v>428</v>
      </c>
      <c r="C646" s="241" t="s">
        <v>190</v>
      </c>
      <c r="D646" s="241" t="s">
        <v>190</v>
      </c>
      <c r="E646" s="241" t="s">
        <v>190</v>
      </c>
      <c r="F646" s="241" t="s">
        <v>190</v>
      </c>
      <c r="G646" s="241" t="s">
        <v>190</v>
      </c>
      <c r="H646" s="241" t="s">
        <v>190</v>
      </c>
      <c r="I646" s="241" t="s">
        <v>190</v>
      </c>
      <c r="J646" s="241" t="s">
        <v>190</v>
      </c>
      <c r="K646" s="241" t="s">
        <v>190</v>
      </c>
      <c r="L646" s="241" t="s">
        <v>190</v>
      </c>
      <c r="M646" s="241" t="s">
        <v>190</v>
      </c>
      <c r="N646" s="241" t="s">
        <v>190</v>
      </c>
      <c r="O646" s="241" t="s">
        <v>190</v>
      </c>
      <c r="P646" s="241" t="s">
        <v>190</v>
      </c>
      <c r="Q646" s="241" t="s">
        <v>190</v>
      </c>
      <c r="R646" s="241" t="s">
        <v>190</v>
      </c>
      <c r="S646" s="241" t="s">
        <v>190</v>
      </c>
      <c r="T646" s="241" t="s">
        <v>190</v>
      </c>
      <c r="U646" s="241" t="s">
        <v>190</v>
      </c>
      <c r="V646" s="241" t="s">
        <v>190</v>
      </c>
      <c r="W646" s="241" t="s">
        <v>190</v>
      </c>
      <c r="X646" s="241" t="s">
        <v>189</v>
      </c>
      <c r="Y646" s="241" t="s">
        <v>189</v>
      </c>
      <c r="Z646" s="241" t="s">
        <v>190</v>
      </c>
      <c r="AA646" s="241" t="s">
        <v>189</v>
      </c>
      <c r="AB646" s="241" t="s">
        <v>190</v>
      </c>
      <c r="AC646" s="241" t="s">
        <v>189</v>
      </c>
      <c r="AD646" s="241" t="s">
        <v>189</v>
      </c>
      <c r="AE646" s="241" t="s">
        <v>190</v>
      </c>
      <c r="AF646" s="241" t="s">
        <v>189</v>
      </c>
      <c r="AQ646" s="241">
        <v>0</v>
      </c>
      <c r="AR646" s="241">
        <v>0</v>
      </c>
    </row>
    <row r="647" spans="1:44" x14ac:dyDescent="0.2">
      <c r="A647">
        <v>123740</v>
      </c>
      <c r="B647" t="s">
        <v>428</v>
      </c>
      <c r="C647" t="s">
        <v>188</v>
      </c>
      <c r="D647" t="s">
        <v>190</v>
      </c>
      <c r="E647" t="s">
        <v>190</v>
      </c>
      <c r="F647" t="s">
        <v>190</v>
      </c>
      <c r="G647" t="s">
        <v>190</v>
      </c>
      <c r="H647" t="s">
        <v>190</v>
      </c>
      <c r="I647" t="s">
        <v>188</v>
      </c>
      <c r="J647" t="s">
        <v>190</v>
      </c>
      <c r="K647" t="s">
        <v>190</v>
      </c>
      <c r="L647" t="s">
        <v>190</v>
      </c>
      <c r="M647" t="s">
        <v>190</v>
      </c>
      <c r="N647" t="s">
        <v>188</v>
      </c>
      <c r="O647" t="s">
        <v>188</v>
      </c>
      <c r="P647" t="s">
        <v>188</v>
      </c>
      <c r="Q647" t="s">
        <v>190</v>
      </c>
      <c r="R647" t="s">
        <v>190</v>
      </c>
      <c r="S647" t="s">
        <v>190</v>
      </c>
      <c r="T647" t="s">
        <v>190</v>
      </c>
      <c r="U647" t="s">
        <v>188</v>
      </c>
      <c r="V647" t="s">
        <v>188</v>
      </c>
      <c r="W647" t="s">
        <v>188</v>
      </c>
      <c r="X647" t="s">
        <v>190</v>
      </c>
      <c r="Y647" t="s">
        <v>188</v>
      </c>
      <c r="Z647" t="s">
        <v>190</v>
      </c>
      <c r="AA647" t="s">
        <v>190</v>
      </c>
      <c r="AB647" t="s">
        <v>188</v>
      </c>
      <c r="AC647" t="s">
        <v>190</v>
      </c>
      <c r="AD647" t="s">
        <v>188</v>
      </c>
      <c r="AE647" t="s">
        <v>188</v>
      </c>
      <c r="AF647" t="s">
        <v>188</v>
      </c>
      <c r="AG647"/>
      <c r="AH647"/>
      <c r="AI647"/>
      <c r="AJ647"/>
      <c r="AK647"/>
      <c r="AL647"/>
      <c r="AM647"/>
      <c r="AN647"/>
      <c r="AO647"/>
      <c r="AP647"/>
      <c r="AQ647" s="241">
        <v>0</v>
      </c>
      <c r="AR647" s="241">
        <v>0</v>
      </c>
    </row>
    <row r="648" spans="1:44" x14ac:dyDescent="0.2">
      <c r="A648">
        <v>123744</v>
      </c>
      <c r="B648" t="s">
        <v>428</v>
      </c>
      <c r="C648" t="s">
        <v>190</v>
      </c>
      <c r="D648" t="s">
        <v>188</v>
      </c>
      <c r="E648" t="s">
        <v>190</v>
      </c>
      <c r="F648" t="s">
        <v>190</v>
      </c>
      <c r="G648" t="s">
        <v>190</v>
      </c>
      <c r="H648" t="s">
        <v>190</v>
      </c>
      <c r="I648" t="s">
        <v>190</v>
      </c>
      <c r="J648" t="s">
        <v>188</v>
      </c>
      <c r="K648" t="s">
        <v>190</v>
      </c>
      <c r="L648" t="s">
        <v>190</v>
      </c>
      <c r="M648" t="s">
        <v>190</v>
      </c>
      <c r="N648" t="s">
        <v>190</v>
      </c>
      <c r="O648" t="s">
        <v>190</v>
      </c>
      <c r="P648" t="s">
        <v>190</v>
      </c>
      <c r="Q648" t="s">
        <v>190</v>
      </c>
      <c r="R648" t="s">
        <v>190</v>
      </c>
      <c r="S648" t="s">
        <v>190</v>
      </c>
      <c r="T648" t="s">
        <v>190</v>
      </c>
      <c r="U648" t="s">
        <v>190</v>
      </c>
      <c r="V648" t="s">
        <v>190</v>
      </c>
      <c r="W648" t="s">
        <v>189</v>
      </c>
      <c r="X648" t="s">
        <v>189</v>
      </c>
      <c r="Y648" t="s">
        <v>190</v>
      </c>
      <c r="Z648" t="s">
        <v>188</v>
      </c>
      <c r="AA648" t="s">
        <v>189</v>
      </c>
      <c r="AB648" t="s">
        <v>189</v>
      </c>
      <c r="AC648" t="s">
        <v>189</v>
      </c>
      <c r="AD648" t="s">
        <v>190</v>
      </c>
      <c r="AE648" t="s">
        <v>190</v>
      </c>
      <c r="AF648" t="s">
        <v>189</v>
      </c>
      <c r="AG648"/>
      <c r="AH648"/>
      <c r="AI648"/>
      <c r="AJ648"/>
      <c r="AK648"/>
      <c r="AL648"/>
      <c r="AM648"/>
      <c r="AN648"/>
      <c r="AO648"/>
      <c r="AP648"/>
      <c r="AQ648" s="241">
        <v>0</v>
      </c>
      <c r="AR648" s="241">
        <v>0</v>
      </c>
    </row>
    <row r="649" spans="1:44" ht="21.75" x14ac:dyDescent="0.5">
      <c r="A649" s="268">
        <v>123756</v>
      </c>
      <c r="B649" t="s">
        <v>428</v>
      </c>
      <c r="C649" s="241" t="s">
        <v>188</v>
      </c>
      <c r="D649" s="241" t="s">
        <v>190</v>
      </c>
      <c r="E649" s="241" t="s">
        <v>188</v>
      </c>
      <c r="F649" s="241" t="s">
        <v>190</v>
      </c>
      <c r="G649" s="241" t="s">
        <v>190</v>
      </c>
      <c r="H649" s="241" t="s">
        <v>190</v>
      </c>
      <c r="I649" s="241" t="s">
        <v>190</v>
      </c>
      <c r="J649" s="241" t="s">
        <v>190</v>
      </c>
      <c r="K649" s="241" t="s">
        <v>190</v>
      </c>
      <c r="L649" s="241" t="s">
        <v>190</v>
      </c>
      <c r="M649" s="241" t="s">
        <v>190</v>
      </c>
      <c r="N649" s="241" t="s">
        <v>188</v>
      </c>
      <c r="O649" s="241" t="s">
        <v>190</v>
      </c>
      <c r="P649" s="241" t="s">
        <v>188</v>
      </c>
      <c r="Q649" s="241" t="s">
        <v>190</v>
      </c>
      <c r="R649" s="241" t="s">
        <v>190</v>
      </c>
      <c r="S649" s="241" t="s">
        <v>190</v>
      </c>
      <c r="T649" s="241" t="s">
        <v>190</v>
      </c>
      <c r="U649" s="241" t="s">
        <v>188</v>
      </c>
      <c r="V649" s="241" t="s">
        <v>190</v>
      </c>
      <c r="W649" s="241" t="s">
        <v>189</v>
      </c>
      <c r="X649" s="241" t="s">
        <v>189</v>
      </c>
      <c r="Y649" s="241" t="s">
        <v>190</v>
      </c>
      <c r="Z649" s="241" t="s">
        <v>190</v>
      </c>
      <c r="AA649" s="241" t="s">
        <v>190</v>
      </c>
      <c r="AB649" s="241" t="s">
        <v>190</v>
      </c>
      <c r="AC649" s="241" t="s">
        <v>190</v>
      </c>
      <c r="AD649" s="241" t="s">
        <v>190</v>
      </c>
      <c r="AE649" s="241" t="s">
        <v>190</v>
      </c>
      <c r="AF649" s="241" t="s">
        <v>190</v>
      </c>
      <c r="AQ649" s="241">
        <v>0</v>
      </c>
      <c r="AR649" s="241">
        <v>0</v>
      </c>
    </row>
    <row r="650" spans="1:44" x14ac:dyDescent="0.2">
      <c r="A650">
        <v>123771</v>
      </c>
      <c r="B650" t="s">
        <v>428</v>
      </c>
      <c r="C650" t="s">
        <v>190</v>
      </c>
      <c r="D650" t="s">
        <v>190</v>
      </c>
      <c r="E650" t="s">
        <v>190</v>
      </c>
      <c r="F650" t="s">
        <v>190</v>
      </c>
      <c r="G650" t="s">
        <v>188</v>
      </c>
      <c r="H650" t="s">
        <v>190</v>
      </c>
      <c r="I650" t="s">
        <v>190</v>
      </c>
      <c r="J650" t="s">
        <v>190</v>
      </c>
      <c r="K650" t="s">
        <v>190</v>
      </c>
      <c r="L650" t="s">
        <v>188</v>
      </c>
      <c r="M650" t="s">
        <v>190</v>
      </c>
      <c r="N650" t="s">
        <v>188</v>
      </c>
      <c r="O650" t="s">
        <v>190</v>
      </c>
      <c r="P650" t="s">
        <v>190</v>
      </c>
      <c r="Q650" t="s">
        <v>190</v>
      </c>
      <c r="R650" t="s">
        <v>190</v>
      </c>
      <c r="S650" t="s">
        <v>190</v>
      </c>
      <c r="T650" t="s">
        <v>190</v>
      </c>
      <c r="U650" t="s">
        <v>188</v>
      </c>
      <c r="V650" t="s">
        <v>188</v>
      </c>
      <c r="W650" t="s">
        <v>190</v>
      </c>
      <c r="X650" t="s">
        <v>190</v>
      </c>
      <c r="Y650" t="s">
        <v>190</v>
      </c>
      <c r="Z650" t="s">
        <v>190</v>
      </c>
      <c r="AA650" t="s">
        <v>190</v>
      </c>
      <c r="AB650" t="s">
        <v>189</v>
      </c>
      <c r="AC650" t="s">
        <v>189</v>
      </c>
      <c r="AD650" t="s">
        <v>189</v>
      </c>
      <c r="AE650" t="s">
        <v>189</v>
      </c>
      <c r="AF650" t="s">
        <v>189</v>
      </c>
      <c r="AG650"/>
      <c r="AH650"/>
      <c r="AI650"/>
      <c r="AJ650"/>
      <c r="AK650"/>
      <c r="AL650"/>
      <c r="AM650"/>
      <c r="AN650"/>
      <c r="AO650"/>
      <c r="AP650"/>
      <c r="AQ650" s="241">
        <v>0</v>
      </c>
      <c r="AR650" s="241">
        <v>0</v>
      </c>
    </row>
    <row r="651" spans="1:44" x14ac:dyDescent="0.2">
      <c r="A651" s="241">
        <v>123786</v>
      </c>
      <c r="B651" t="s">
        <v>428</v>
      </c>
      <c r="C651" s="241" t="s">
        <v>188</v>
      </c>
      <c r="D651" s="241" t="s">
        <v>188</v>
      </c>
      <c r="E651" s="241" t="s">
        <v>188</v>
      </c>
      <c r="F651" s="241" t="s">
        <v>188</v>
      </c>
      <c r="G651" s="241" t="s">
        <v>188</v>
      </c>
      <c r="H651" s="241" t="s">
        <v>190</v>
      </c>
      <c r="I651" s="241" t="s">
        <v>189</v>
      </c>
      <c r="J651" s="241" t="s">
        <v>188</v>
      </c>
      <c r="K651" s="241" t="s">
        <v>188</v>
      </c>
      <c r="L651" s="241" t="s">
        <v>188</v>
      </c>
      <c r="M651" s="241" t="s">
        <v>190</v>
      </c>
      <c r="N651" s="241" t="s">
        <v>188</v>
      </c>
      <c r="O651" s="241" t="s">
        <v>190</v>
      </c>
      <c r="P651" s="241" t="s">
        <v>188</v>
      </c>
      <c r="Q651" s="241" t="s">
        <v>188</v>
      </c>
      <c r="R651" s="241" t="s">
        <v>188</v>
      </c>
      <c r="S651" s="241" t="s">
        <v>190</v>
      </c>
      <c r="T651" s="241" t="s">
        <v>188</v>
      </c>
      <c r="U651" s="241" t="s">
        <v>188</v>
      </c>
      <c r="V651" s="241" t="s">
        <v>190</v>
      </c>
      <c r="W651" s="241" t="s">
        <v>188</v>
      </c>
      <c r="X651" s="241" t="s">
        <v>190</v>
      </c>
      <c r="Y651" s="241" t="s">
        <v>188</v>
      </c>
      <c r="Z651" s="241" t="s">
        <v>188</v>
      </c>
      <c r="AA651" s="241" t="s">
        <v>190</v>
      </c>
      <c r="AB651" s="241" t="s">
        <v>190</v>
      </c>
      <c r="AC651" s="241" t="s">
        <v>190</v>
      </c>
      <c r="AD651" s="241" t="s">
        <v>190</v>
      </c>
      <c r="AE651" s="241" t="s">
        <v>190</v>
      </c>
      <c r="AF651" s="241" t="s">
        <v>190</v>
      </c>
      <c r="AQ651" s="241">
        <v>0</v>
      </c>
      <c r="AR651" s="241">
        <v>0</v>
      </c>
    </row>
    <row r="652" spans="1:44" ht="15" x14ac:dyDescent="0.25">
      <c r="A652" s="267">
        <v>123793</v>
      </c>
      <c r="B652" t="s">
        <v>428</v>
      </c>
      <c r="C652" s="247" t="s">
        <v>190</v>
      </c>
      <c r="D652" s="247" t="s">
        <v>190</v>
      </c>
      <c r="E652" s="247" t="s">
        <v>188</v>
      </c>
      <c r="F652" s="247" t="s">
        <v>190</v>
      </c>
      <c r="G652" s="247" t="s">
        <v>190</v>
      </c>
      <c r="H652" s="247" t="s">
        <v>190</v>
      </c>
      <c r="I652" s="247" t="s">
        <v>190</v>
      </c>
      <c r="J652" s="247" t="s">
        <v>188</v>
      </c>
      <c r="K652" s="247" t="s">
        <v>190</v>
      </c>
      <c r="L652" s="247" t="s">
        <v>189</v>
      </c>
      <c r="M652" s="247" t="s">
        <v>190</v>
      </c>
      <c r="N652" s="247" t="s">
        <v>188</v>
      </c>
      <c r="O652" s="247" t="s">
        <v>190</v>
      </c>
      <c r="P652" s="247" t="s">
        <v>190</v>
      </c>
      <c r="Q652" s="247" t="s">
        <v>190</v>
      </c>
      <c r="R652" s="247" t="s">
        <v>190</v>
      </c>
      <c r="S652" s="247" t="s">
        <v>190</v>
      </c>
      <c r="T652" s="247" t="s">
        <v>188</v>
      </c>
      <c r="U652" s="247" t="s">
        <v>190</v>
      </c>
      <c r="V652" s="247" t="s">
        <v>188</v>
      </c>
      <c r="W652" s="247" t="s">
        <v>190</v>
      </c>
      <c r="X652" s="247" t="s">
        <v>189</v>
      </c>
      <c r="Y652" s="247" t="s">
        <v>189</v>
      </c>
      <c r="Z652" s="247" t="s">
        <v>190</v>
      </c>
      <c r="AA652" s="247" t="s">
        <v>190</v>
      </c>
      <c r="AB652" s="247" t="s">
        <v>190</v>
      </c>
      <c r="AC652" s="247" t="s">
        <v>189</v>
      </c>
      <c r="AD652" s="247" t="s">
        <v>190</v>
      </c>
      <c r="AE652" s="247" t="s">
        <v>189</v>
      </c>
      <c r="AF652" s="247" t="s">
        <v>189</v>
      </c>
      <c r="AG652" s="247"/>
      <c r="AH652" s="247"/>
      <c r="AI652" s="247"/>
      <c r="AJ652" s="247"/>
      <c r="AK652" s="247"/>
      <c r="AL652" s="247"/>
      <c r="AM652" s="247"/>
      <c r="AN652" s="247"/>
      <c r="AO652" s="247"/>
      <c r="AP652" s="247"/>
      <c r="AQ652" s="241">
        <v>0</v>
      </c>
      <c r="AR652" s="241">
        <v>0</v>
      </c>
    </row>
    <row r="653" spans="1:44" ht="15" x14ac:dyDescent="0.25">
      <c r="A653" s="267">
        <v>123806</v>
      </c>
      <c r="B653" t="s">
        <v>428</v>
      </c>
      <c r="C653" s="247" t="s">
        <v>189</v>
      </c>
      <c r="D653" s="247" t="s">
        <v>189</v>
      </c>
      <c r="E653" s="247" t="s">
        <v>189</v>
      </c>
      <c r="F653" s="247" t="s">
        <v>189</v>
      </c>
      <c r="G653" s="247" t="s">
        <v>189</v>
      </c>
      <c r="H653" s="247" t="s">
        <v>189</v>
      </c>
      <c r="I653" s="247" t="s">
        <v>189</v>
      </c>
      <c r="J653" s="247" t="s">
        <v>189</v>
      </c>
      <c r="K653" s="247" t="s">
        <v>189</v>
      </c>
      <c r="L653" s="247" t="s">
        <v>189</v>
      </c>
      <c r="M653" s="247" t="s">
        <v>189</v>
      </c>
      <c r="N653" s="247" t="s">
        <v>189</v>
      </c>
      <c r="O653" s="247" t="s">
        <v>189</v>
      </c>
      <c r="P653" s="247" t="s">
        <v>189</v>
      </c>
      <c r="Q653" s="247" t="s">
        <v>189</v>
      </c>
      <c r="R653" s="247" t="s">
        <v>189</v>
      </c>
      <c r="S653" s="247" t="s">
        <v>189</v>
      </c>
      <c r="T653" s="247" t="s">
        <v>189</v>
      </c>
      <c r="U653" s="247" t="s">
        <v>189</v>
      </c>
      <c r="V653" s="247" t="s">
        <v>189</v>
      </c>
      <c r="W653" s="247" t="s">
        <v>189</v>
      </c>
      <c r="X653" s="247" t="s">
        <v>189</v>
      </c>
      <c r="Y653" s="247" t="s">
        <v>189</v>
      </c>
      <c r="Z653" s="247" t="s">
        <v>189</v>
      </c>
      <c r="AA653" s="247" t="s">
        <v>189</v>
      </c>
      <c r="AB653" s="247" t="s">
        <v>189</v>
      </c>
      <c r="AC653" s="247" t="s">
        <v>189</v>
      </c>
      <c r="AD653" s="247" t="s">
        <v>189</v>
      </c>
      <c r="AE653" s="247" t="s">
        <v>189</v>
      </c>
      <c r="AF653" s="247" t="s">
        <v>189</v>
      </c>
      <c r="AG653" s="247"/>
      <c r="AH653" s="247"/>
      <c r="AI653" s="247"/>
      <c r="AJ653" s="247"/>
      <c r="AK653" s="247"/>
      <c r="AL653" s="247"/>
      <c r="AM653" s="247"/>
      <c r="AN653" s="247"/>
      <c r="AO653" s="247"/>
      <c r="AP653" s="247"/>
      <c r="AQ653" s="241">
        <v>0</v>
      </c>
      <c r="AR653" s="241">
        <v>0</v>
      </c>
    </row>
    <row r="654" spans="1:44" x14ac:dyDescent="0.2">
      <c r="A654">
        <v>123807</v>
      </c>
      <c r="B654" t="s">
        <v>428</v>
      </c>
      <c r="C654" t="s">
        <v>190</v>
      </c>
      <c r="D654" t="s">
        <v>188</v>
      </c>
      <c r="E654" t="s">
        <v>190</v>
      </c>
      <c r="F654" t="s">
        <v>190</v>
      </c>
      <c r="G654" t="s">
        <v>190</v>
      </c>
      <c r="H654" t="s">
        <v>190</v>
      </c>
      <c r="I654" t="s">
        <v>189</v>
      </c>
      <c r="J654" t="s">
        <v>190</v>
      </c>
      <c r="K654" t="s">
        <v>189</v>
      </c>
      <c r="L654" t="s">
        <v>188</v>
      </c>
      <c r="M654" t="s">
        <v>190</v>
      </c>
      <c r="N654" t="s">
        <v>190</v>
      </c>
      <c r="O654" t="s">
        <v>190</v>
      </c>
      <c r="P654" t="s">
        <v>190</v>
      </c>
      <c r="Q654" t="s">
        <v>188</v>
      </c>
      <c r="R654" t="s">
        <v>190</v>
      </c>
      <c r="S654" t="s">
        <v>188</v>
      </c>
      <c r="T654" t="s">
        <v>190</v>
      </c>
      <c r="U654" t="s">
        <v>190</v>
      </c>
      <c r="V654" t="s">
        <v>190</v>
      </c>
      <c r="W654" t="s">
        <v>190</v>
      </c>
      <c r="X654" t="s">
        <v>190</v>
      </c>
      <c r="Y654" t="s">
        <v>190</v>
      </c>
      <c r="Z654" t="s">
        <v>190</v>
      </c>
      <c r="AA654" t="s">
        <v>190</v>
      </c>
      <c r="AB654" t="s">
        <v>190</v>
      </c>
      <c r="AC654" t="s">
        <v>190</v>
      </c>
      <c r="AD654" t="s">
        <v>189</v>
      </c>
      <c r="AE654" t="s">
        <v>188</v>
      </c>
      <c r="AF654" t="s">
        <v>188</v>
      </c>
      <c r="AG654"/>
      <c r="AH654"/>
      <c r="AI654"/>
      <c r="AJ654"/>
      <c r="AK654"/>
      <c r="AL654"/>
      <c r="AM654"/>
      <c r="AN654"/>
      <c r="AO654"/>
      <c r="AP654"/>
      <c r="AQ654" s="241">
        <v>0</v>
      </c>
      <c r="AR654" s="241">
        <v>0</v>
      </c>
    </row>
    <row r="655" spans="1:44" x14ac:dyDescent="0.2">
      <c r="A655">
        <v>123824</v>
      </c>
      <c r="B655" t="s">
        <v>428</v>
      </c>
      <c r="C655" t="s">
        <v>190</v>
      </c>
      <c r="D655" t="s">
        <v>190</v>
      </c>
      <c r="E655" t="s">
        <v>190</v>
      </c>
      <c r="F655" t="s">
        <v>190</v>
      </c>
      <c r="G655" t="s">
        <v>190</v>
      </c>
      <c r="H655" t="s">
        <v>189</v>
      </c>
      <c r="I655" t="s">
        <v>190</v>
      </c>
      <c r="J655" t="s">
        <v>190</v>
      </c>
      <c r="K655" t="s">
        <v>190</v>
      </c>
      <c r="L655" t="s">
        <v>188</v>
      </c>
      <c r="M655" t="s">
        <v>190</v>
      </c>
      <c r="N655" t="s">
        <v>190</v>
      </c>
      <c r="O655" t="s">
        <v>190</v>
      </c>
      <c r="P655" t="s">
        <v>190</v>
      </c>
      <c r="Q655" t="s">
        <v>190</v>
      </c>
      <c r="R655" t="s">
        <v>188</v>
      </c>
      <c r="S655" t="s">
        <v>190</v>
      </c>
      <c r="T655" t="s">
        <v>190</v>
      </c>
      <c r="U655" t="s">
        <v>190</v>
      </c>
      <c r="V655" t="s">
        <v>190</v>
      </c>
      <c r="W655" t="s">
        <v>188</v>
      </c>
      <c r="X655" t="s">
        <v>190</v>
      </c>
      <c r="Y655" t="s">
        <v>188</v>
      </c>
      <c r="Z655" t="s">
        <v>190</v>
      </c>
      <c r="AA655" t="s">
        <v>190</v>
      </c>
      <c r="AB655" t="s">
        <v>190</v>
      </c>
      <c r="AC655" t="s">
        <v>190</v>
      </c>
      <c r="AD655" t="s">
        <v>188</v>
      </c>
      <c r="AE655" t="s">
        <v>190</v>
      </c>
      <c r="AF655" t="s">
        <v>190</v>
      </c>
      <c r="AG655"/>
      <c r="AH655"/>
      <c r="AI655"/>
      <c r="AJ655"/>
      <c r="AK655"/>
      <c r="AL655"/>
      <c r="AM655"/>
      <c r="AN655"/>
      <c r="AO655"/>
      <c r="AP655"/>
      <c r="AQ655" s="241">
        <v>0</v>
      </c>
      <c r="AR655" s="241">
        <v>0</v>
      </c>
    </row>
    <row r="656" spans="1:44" x14ac:dyDescent="0.2">
      <c r="A656">
        <v>123825</v>
      </c>
      <c r="B656" t="s">
        <v>428</v>
      </c>
      <c r="C656" t="s">
        <v>190</v>
      </c>
      <c r="D656" t="s">
        <v>188</v>
      </c>
      <c r="E656" t="s">
        <v>188</v>
      </c>
      <c r="F656" t="s">
        <v>190</v>
      </c>
      <c r="G656" t="s">
        <v>190</v>
      </c>
      <c r="H656" t="s">
        <v>190</v>
      </c>
      <c r="I656" t="s">
        <v>190</v>
      </c>
      <c r="J656" t="s">
        <v>190</v>
      </c>
      <c r="K656" t="s">
        <v>190</v>
      </c>
      <c r="L656" t="s">
        <v>188</v>
      </c>
      <c r="M656" t="s">
        <v>188</v>
      </c>
      <c r="N656" t="s">
        <v>188</v>
      </c>
      <c r="O656" t="s">
        <v>188</v>
      </c>
      <c r="P656" t="s">
        <v>188</v>
      </c>
      <c r="Q656" t="s">
        <v>188</v>
      </c>
      <c r="R656" t="s">
        <v>190</v>
      </c>
      <c r="S656" t="s">
        <v>190</v>
      </c>
      <c r="T656" t="s">
        <v>188</v>
      </c>
      <c r="U656" t="s">
        <v>190</v>
      </c>
      <c r="V656" t="s">
        <v>190</v>
      </c>
      <c r="W656" t="s">
        <v>190</v>
      </c>
      <c r="X656" t="s">
        <v>190</v>
      </c>
      <c r="Y656" t="s">
        <v>190</v>
      </c>
      <c r="Z656" t="s">
        <v>188</v>
      </c>
      <c r="AA656" t="s">
        <v>190</v>
      </c>
      <c r="AB656" t="s">
        <v>190</v>
      </c>
      <c r="AC656" t="s">
        <v>190</v>
      </c>
      <c r="AD656" t="s">
        <v>190</v>
      </c>
      <c r="AE656" t="s">
        <v>190</v>
      </c>
      <c r="AF656" t="s">
        <v>188</v>
      </c>
      <c r="AG656"/>
      <c r="AH656"/>
      <c r="AI656"/>
      <c r="AJ656"/>
      <c r="AK656"/>
      <c r="AL656"/>
      <c r="AM656"/>
      <c r="AN656"/>
      <c r="AO656"/>
      <c r="AP656"/>
      <c r="AQ656" s="241">
        <v>0</v>
      </c>
      <c r="AR656" s="241">
        <v>0</v>
      </c>
    </row>
    <row r="657" spans="1:44" x14ac:dyDescent="0.2">
      <c r="A657" s="241">
        <v>123832</v>
      </c>
      <c r="B657" t="s">
        <v>428</v>
      </c>
      <c r="C657" s="241" t="s">
        <v>190</v>
      </c>
      <c r="D657" s="241" t="s">
        <v>190</v>
      </c>
      <c r="E657" s="241" t="s">
        <v>190</v>
      </c>
      <c r="F657" s="241" t="s">
        <v>190</v>
      </c>
      <c r="G657" s="241" t="s">
        <v>190</v>
      </c>
      <c r="H657" s="241" t="s">
        <v>190</v>
      </c>
      <c r="I657" s="241" t="s">
        <v>190</v>
      </c>
      <c r="J657" s="241" t="s">
        <v>190</v>
      </c>
      <c r="K657" s="241" t="s">
        <v>190</v>
      </c>
      <c r="L657" s="241" t="s">
        <v>190</v>
      </c>
      <c r="M657" s="241" t="s">
        <v>188</v>
      </c>
      <c r="N657" s="241" t="s">
        <v>188</v>
      </c>
      <c r="O657" s="241" t="s">
        <v>188</v>
      </c>
      <c r="P657" s="241" t="s">
        <v>188</v>
      </c>
      <c r="Q657" s="241" t="s">
        <v>188</v>
      </c>
      <c r="R657" s="241" t="s">
        <v>190</v>
      </c>
      <c r="S657" s="241" t="s">
        <v>190</v>
      </c>
      <c r="T657" s="241" t="s">
        <v>190</v>
      </c>
      <c r="U657" s="241" t="s">
        <v>190</v>
      </c>
      <c r="V657" s="241" t="s">
        <v>190</v>
      </c>
      <c r="W657" s="241" t="s">
        <v>189</v>
      </c>
      <c r="X657" s="241" t="s">
        <v>189</v>
      </c>
      <c r="Y657" s="241" t="s">
        <v>189</v>
      </c>
      <c r="Z657" s="241" t="s">
        <v>189</v>
      </c>
      <c r="AA657" s="241" t="s">
        <v>189</v>
      </c>
      <c r="AQ657" s="241">
        <v>0</v>
      </c>
      <c r="AR657" s="241">
        <v>0</v>
      </c>
    </row>
    <row r="658" spans="1:44" ht="15" x14ac:dyDescent="0.25">
      <c r="A658" s="267">
        <v>123834</v>
      </c>
      <c r="B658" t="s">
        <v>428</v>
      </c>
      <c r="C658" s="247" t="s">
        <v>190</v>
      </c>
      <c r="D658" s="247" t="s">
        <v>190</v>
      </c>
      <c r="E658" s="247" t="s">
        <v>190</v>
      </c>
      <c r="F658" s="247" t="s">
        <v>190</v>
      </c>
      <c r="G658" s="247" t="s">
        <v>188</v>
      </c>
      <c r="H658" s="247" t="s">
        <v>190</v>
      </c>
      <c r="I658" s="247" t="s">
        <v>190</v>
      </c>
      <c r="J658" s="247" t="s">
        <v>190</v>
      </c>
      <c r="K658" s="247" t="s">
        <v>190</v>
      </c>
      <c r="L658" s="247" t="s">
        <v>190</v>
      </c>
      <c r="M658" s="247" t="s">
        <v>190</v>
      </c>
      <c r="N658" s="247" t="s">
        <v>190</v>
      </c>
      <c r="O658" s="247" t="s">
        <v>190</v>
      </c>
      <c r="P658" s="247" t="s">
        <v>188</v>
      </c>
      <c r="Q658" s="247" t="s">
        <v>190</v>
      </c>
      <c r="R658" s="247" t="s">
        <v>190</v>
      </c>
      <c r="S658" s="247" t="s">
        <v>190</v>
      </c>
      <c r="T658" s="247" t="s">
        <v>188</v>
      </c>
      <c r="U658" s="247" t="s">
        <v>190</v>
      </c>
      <c r="V658" s="247" t="s">
        <v>190</v>
      </c>
      <c r="W658" s="247" t="s">
        <v>190</v>
      </c>
      <c r="X658" s="247" t="s">
        <v>190</v>
      </c>
      <c r="Y658" s="247" t="s">
        <v>190</v>
      </c>
      <c r="Z658" s="247" t="s">
        <v>190</v>
      </c>
      <c r="AA658" s="247" t="s">
        <v>190</v>
      </c>
      <c r="AB658" s="247" t="s">
        <v>189</v>
      </c>
      <c r="AC658" s="247" t="s">
        <v>189</v>
      </c>
      <c r="AD658" s="247" t="s">
        <v>190</v>
      </c>
      <c r="AE658" s="247" t="s">
        <v>189</v>
      </c>
      <c r="AF658" s="247" t="s">
        <v>190</v>
      </c>
      <c r="AG658" s="247"/>
      <c r="AH658" s="247"/>
      <c r="AI658" s="247"/>
      <c r="AJ658" s="247"/>
      <c r="AK658" s="247"/>
      <c r="AL658" s="247"/>
      <c r="AM658" s="247"/>
      <c r="AN658" s="247"/>
      <c r="AO658" s="247"/>
      <c r="AP658" s="247"/>
      <c r="AQ658" s="241">
        <v>0</v>
      </c>
      <c r="AR658" s="241">
        <v>0</v>
      </c>
    </row>
    <row r="659" spans="1:44" ht="15" x14ac:dyDescent="0.25">
      <c r="A659" s="267">
        <v>123837</v>
      </c>
      <c r="B659" t="s">
        <v>428</v>
      </c>
      <c r="C659" s="247" t="s">
        <v>190</v>
      </c>
      <c r="D659" s="247" t="s">
        <v>190</v>
      </c>
      <c r="E659" s="247" t="s">
        <v>190</v>
      </c>
      <c r="F659" s="247" t="s">
        <v>190</v>
      </c>
      <c r="G659" s="247" t="s">
        <v>190</v>
      </c>
      <c r="H659" s="247" t="s">
        <v>190</v>
      </c>
      <c r="I659" s="247" t="s">
        <v>190</v>
      </c>
      <c r="J659" s="247" t="s">
        <v>190</v>
      </c>
      <c r="K659" s="247" t="s">
        <v>190</v>
      </c>
      <c r="L659" s="247" t="s">
        <v>190</v>
      </c>
      <c r="M659" s="247" t="s">
        <v>189</v>
      </c>
      <c r="N659" s="247" t="s">
        <v>190</v>
      </c>
      <c r="O659" s="247" t="s">
        <v>189</v>
      </c>
      <c r="P659" s="247" t="s">
        <v>190</v>
      </c>
      <c r="Q659" s="247" t="s">
        <v>190</v>
      </c>
      <c r="R659" s="247" t="s">
        <v>190</v>
      </c>
      <c r="S659" s="247" t="s">
        <v>190</v>
      </c>
      <c r="T659" s="247" t="s">
        <v>190</v>
      </c>
      <c r="U659" s="247" t="s">
        <v>190</v>
      </c>
      <c r="V659" s="247" t="s">
        <v>190</v>
      </c>
      <c r="W659" s="247" t="s">
        <v>189</v>
      </c>
      <c r="X659" s="247" t="s">
        <v>189</v>
      </c>
      <c r="Y659" s="247" t="s">
        <v>189</v>
      </c>
      <c r="Z659" s="247" t="s">
        <v>189</v>
      </c>
      <c r="AA659" s="247" t="s">
        <v>189</v>
      </c>
      <c r="AB659" s="247" t="s">
        <v>189</v>
      </c>
      <c r="AC659" s="247" t="s">
        <v>189</v>
      </c>
      <c r="AD659" s="247" t="s">
        <v>189</v>
      </c>
      <c r="AE659" s="247" t="s">
        <v>189</v>
      </c>
      <c r="AF659" s="247" t="s">
        <v>189</v>
      </c>
      <c r="AG659" s="247"/>
      <c r="AH659" s="247"/>
      <c r="AI659" s="247"/>
      <c r="AJ659" s="247"/>
      <c r="AK659" s="247"/>
      <c r="AL659" s="247"/>
      <c r="AM659" s="247"/>
      <c r="AN659" s="247"/>
      <c r="AO659" s="247"/>
      <c r="AP659" s="247"/>
      <c r="AQ659" s="241">
        <v>0</v>
      </c>
      <c r="AR659" s="241">
        <v>0</v>
      </c>
    </row>
    <row r="660" spans="1:44" x14ac:dyDescent="0.2">
      <c r="A660">
        <v>123844</v>
      </c>
      <c r="B660" t="s">
        <v>431</v>
      </c>
      <c r="C660" t="s">
        <v>190</v>
      </c>
      <c r="D660" t="s">
        <v>190</v>
      </c>
      <c r="E660" t="s">
        <v>190</v>
      </c>
      <c r="F660" t="s">
        <v>190</v>
      </c>
      <c r="G660" t="s">
        <v>189</v>
      </c>
      <c r="H660" t="s">
        <v>190</v>
      </c>
      <c r="I660" t="s">
        <v>190</v>
      </c>
      <c r="J660" t="s">
        <v>190</v>
      </c>
      <c r="K660" t="s">
        <v>190</v>
      </c>
      <c r="L660" t="s">
        <v>188</v>
      </c>
      <c r="M660" t="s">
        <v>190</v>
      </c>
      <c r="N660" t="s">
        <v>190</v>
      </c>
      <c r="O660" t="s">
        <v>188</v>
      </c>
      <c r="P660" t="s">
        <v>190</v>
      </c>
      <c r="Q660" t="s">
        <v>190</v>
      </c>
      <c r="R660" t="s">
        <v>190</v>
      </c>
      <c r="S660" t="s">
        <v>188</v>
      </c>
      <c r="T660" t="s">
        <v>189</v>
      </c>
      <c r="U660" t="s">
        <v>190</v>
      </c>
      <c r="V660" t="s">
        <v>190</v>
      </c>
      <c r="W660" t="s">
        <v>189</v>
      </c>
      <c r="X660" t="s">
        <v>189</v>
      </c>
      <c r="Y660" t="s">
        <v>189</v>
      </c>
      <c r="Z660" t="s">
        <v>189</v>
      </c>
      <c r="AA660" t="s">
        <v>189</v>
      </c>
      <c r="AB660"/>
      <c r="AC660"/>
      <c r="AD660"/>
      <c r="AE660"/>
      <c r="AF660"/>
      <c r="AG660"/>
      <c r="AH660"/>
      <c r="AI660"/>
      <c r="AJ660"/>
      <c r="AK660"/>
      <c r="AL660"/>
      <c r="AM660"/>
      <c r="AN660"/>
      <c r="AO660"/>
      <c r="AP660"/>
      <c r="AQ660" s="241">
        <v>0</v>
      </c>
      <c r="AR660" s="241">
        <v>0</v>
      </c>
    </row>
    <row r="661" spans="1:44" x14ac:dyDescent="0.2">
      <c r="A661">
        <v>123848</v>
      </c>
      <c r="B661" t="s">
        <v>431</v>
      </c>
      <c r="C661" t="s">
        <v>188</v>
      </c>
      <c r="D661" t="s">
        <v>188</v>
      </c>
      <c r="E661" t="s">
        <v>190</v>
      </c>
      <c r="F661" t="s">
        <v>190</v>
      </c>
      <c r="G661" t="s">
        <v>188</v>
      </c>
      <c r="H661" t="s">
        <v>190</v>
      </c>
      <c r="I661" t="s">
        <v>188</v>
      </c>
      <c r="J661" t="s">
        <v>188</v>
      </c>
      <c r="K661" t="s">
        <v>188</v>
      </c>
      <c r="L661" t="s">
        <v>190</v>
      </c>
      <c r="M661" t="s">
        <v>190</v>
      </c>
      <c r="N661" t="s">
        <v>188</v>
      </c>
      <c r="O661" t="s">
        <v>188</v>
      </c>
      <c r="P661" t="s">
        <v>190</v>
      </c>
      <c r="Q661" t="s">
        <v>188</v>
      </c>
      <c r="R661" t="s">
        <v>190</v>
      </c>
      <c r="S661" t="s">
        <v>188</v>
      </c>
      <c r="T661" t="s">
        <v>188</v>
      </c>
      <c r="U661" t="s">
        <v>188</v>
      </c>
      <c r="V661" t="s">
        <v>190</v>
      </c>
      <c r="W661" t="s">
        <v>189</v>
      </c>
      <c r="X661" t="s">
        <v>189</v>
      </c>
      <c r="Y661" t="s">
        <v>189</v>
      </c>
      <c r="Z661" t="s">
        <v>189</v>
      </c>
      <c r="AA661" t="s">
        <v>189</v>
      </c>
      <c r="AB661"/>
      <c r="AC661"/>
      <c r="AD661"/>
      <c r="AE661"/>
      <c r="AF661"/>
      <c r="AG661"/>
      <c r="AH661"/>
      <c r="AI661"/>
      <c r="AJ661"/>
      <c r="AK661"/>
      <c r="AL661"/>
      <c r="AM661"/>
      <c r="AN661"/>
      <c r="AO661"/>
      <c r="AP661"/>
      <c r="AQ661" s="241">
        <v>0</v>
      </c>
      <c r="AR661" s="241">
        <v>0</v>
      </c>
    </row>
    <row r="662" spans="1:44" x14ac:dyDescent="0.2">
      <c r="A662">
        <v>123853</v>
      </c>
      <c r="B662" t="s">
        <v>428</v>
      </c>
      <c r="C662" t="s">
        <v>190</v>
      </c>
      <c r="D662" t="s">
        <v>190</v>
      </c>
      <c r="E662" t="s">
        <v>190</v>
      </c>
      <c r="F662" t="s">
        <v>190</v>
      </c>
      <c r="G662" t="s">
        <v>190</v>
      </c>
      <c r="H662" t="s">
        <v>190</v>
      </c>
      <c r="I662" t="s">
        <v>190</v>
      </c>
      <c r="J662" t="s">
        <v>190</v>
      </c>
      <c r="K662" t="s">
        <v>190</v>
      </c>
      <c r="L662" t="s">
        <v>188</v>
      </c>
      <c r="M662" t="s">
        <v>190</v>
      </c>
      <c r="N662" t="s">
        <v>190</v>
      </c>
      <c r="O662" t="s">
        <v>190</v>
      </c>
      <c r="P662" t="s">
        <v>188</v>
      </c>
      <c r="Q662" t="s">
        <v>190</v>
      </c>
      <c r="R662" t="s">
        <v>190</v>
      </c>
      <c r="S662" t="s">
        <v>190</v>
      </c>
      <c r="T662" t="s">
        <v>190</v>
      </c>
      <c r="U662" t="s">
        <v>188</v>
      </c>
      <c r="V662" t="s">
        <v>190</v>
      </c>
      <c r="W662" t="s">
        <v>189</v>
      </c>
      <c r="X662" t="s">
        <v>190</v>
      </c>
      <c r="Y662" t="s">
        <v>189</v>
      </c>
      <c r="Z662" t="s">
        <v>190</v>
      </c>
      <c r="AA662" t="s">
        <v>190</v>
      </c>
      <c r="AB662" t="s">
        <v>189</v>
      </c>
      <c r="AC662" t="s">
        <v>189</v>
      </c>
      <c r="AD662" t="s">
        <v>189</v>
      </c>
      <c r="AE662" t="s">
        <v>189</v>
      </c>
      <c r="AF662" t="s">
        <v>189</v>
      </c>
      <c r="AG662"/>
      <c r="AH662"/>
      <c r="AI662"/>
      <c r="AJ662"/>
      <c r="AK662"/>
      <c r="AL662"/>
      <c r="AM662"/>
      <c r="AN662"/>
      <c r="AO662"/>
      <c r="AP662"/>
      <c r="AQ662" s="241">
        <v>0</v>
      </c>
      <c r="AR662" s="241">
        <v>0</v>
      </c>
    </row>
    <row r="663" spans="1:44" x14ac:dyDescent="0.2">
      <c r="A663">
        <v>123857</v>
      </c>
      <c r="B663" t="s">
        <v>428</v>
      </c>
      <c r="C663" t="s">
        <v>188</v>
      </c>
      <c r="D663" t="s">
        <v>190</v>
      </c>
      <c r="E663" t="s">
        <v>188</v>
      </c>
      <c r="F663" t="s">
        <v>190</v>
      </c>
      <c r="G663" t="s">
        <v>188</v>
      </c>
      <c r="H663" t="s">
        <v>188</v>
      </c>
      <c r="I663" t="s">
        <v>190</v>
      </c>
      <c r="J663" t="s">
        <v>188</v>
      </c>
      <c r="K663" t="s">
        <v>189</v>
      </c>
      <c r="L663" t="s">
        <v>190</v>
      </c>
      <c r="M663" t="s">
        <v>190</v>
      </c>
      <c r="N663" t="s">
        <v>188</v>
      </c>
      <c r="O663" t="s">
        <v>190</v>
      </c>
      <c r="P663" t="s">
        <v>190</v>
      </c>
      <c r="Q663" t="s">
        <v>190</v>
      </c>
      <c r="R663" t="s">
        <v>190</v>
      </c>
      <c r="S663" t="s">
        <v>190</v>
      </c>
      <c r="T663" t="s">
        <v>188</v>
      </c>
      <c r="U663" t="s">
        <v>190</v>
      </c>
      <c r="V663" t="s">
        <v>190</v>
      </c>
      <c r="W663" t="s">
        <v>190</v>
      </c>
      <c r="X663" t="s">
        <v>188</v>
      </c>
      <c r="Y663" t="s">
        <v>189</v>
      </c>
      <c r="Z663" t="s">
        <v>188</v>
      </c>
      <c r="AA663" t="s">
        <v>190</v>
      </c>
      <c r="AB663" t="s">
        <v>190</v>
      </c>
      <c r="AC663" t="s">
        <v>190</v>
      </c>
      <c r="AD663" t="s">
        <v>189</v>
      </c>
      <c r="AE663" t="s">
        <v>189</v>
      </c>
      <c r="AF663" t="s">
        <v>189</v>
      </c>
      <c r="AG663"/>
      <c r="AH663"/>
      <c r="AI663"/>
      <c r="AJ663"/>
      <c r="AK663"/>
      <c r="AL663"/>
      <c r="AM663"/>
      <c r="AN663"/>
      <c r="AO663"/>
      <c r="AP663"/>
      <c r="AQ663" s="241">
        <v>0</v>
      </c>
      <c r="AR663" s="241">
        <v>0</v>
      </c>
    </row>
    <row r="664" spans="1:44" x14ac:dyDescent="0.2">
      <c r="A664">
        <v>123865</v>
      </c>
      <c r="B664" t="s">
        <v>428</v>
      </c>
      <c r="C664" t="s">
        <v>190</v>
      </c>
      <c r="D664" t="s">
        <v>190</v>
      </c>
      <c r="E664" t="s">
        <v>190</v>
      </c>
      <c r="F664" t="s">
        <v>190</v>
      </c>
      <c r="G664" t="s">
        <v>190</v>
      </c>
      <c r="H664" t="s">
        <v>190</v>
      </c>
      <c r="I664" t="s">
        <v>190</v>
      </c>
      <c r="J664" t="s">
        <v>190</v>
      </c>
      <c r="K664" t="s">
        <v>190</v>
      </c>
      <c r="L664" t="s">
        <v>190</v>
      </c>
      <c r="M664" t="s">
        <v>190</v>
      </c>
      <c r="N664" t="s">
        <v>190</v>
      </c>
      <c r="O664" t="s">
        <v>190</v>
      </c>
      <c r="P664" t="s">
        <v>190</v>
      </c>
      <c r="Q664" t="s">
        <v>190</v>
      </c>
      <c r="R664" t="s">
        <v>190</v>
      </c>
      <c r="S664" t="s">
        <v>190</v>
      </c>
      <c r="T664" t="s">
        <v>190</v>
      </c>
      <c r="U664" t="s">
        <v>189</v>
      </c>
      <c r="V664" t="s">
        <v>190</v>
      </c>
      <c r="W664" t="s">
        <v>189</v>
      </c>
      <c r="X664" t="s">
        <v>190</v>
      </c>
      <c r="Y664" t="s">
        <v>190</v>
      </c>
      <c r="Z664" t="s">
        <v>190</v>
      </c>
      <c r="AA664" t="s">
        <v>190</v>
      </c>
      <c r="AB664" t="s">
        <v>189</v>
      </c>
      <c r="AC664" t="s">
        <v>190</v>
      </c>
      <c r="AD664" t="s">
        <v>190</v>
      </c>
      <c r="AE664" t="s">
        <v>188</v>
      </c>
      <c r="AF664" t="s">
        <v>188</v>
      </c>
      <c r="AG664"/>
      <c r="AH664"/>
      <c r="AI664"/>
      <c r="AJ664"/>
      <c r="AK664"/>
      <c r="AL664"/>
      <c r="AM664"/>
      <c r="AN664"/>
      <c r="AO664"/>
      <c r="AP664"/>
      <c r="AQ664" s="241">
        <v>0</v>
      </c>
      <c r="AR664" s="241">
        <v>0</v>
      </c>
    </row>
    <row r="665" spans="1:44" ht="21.75" x14ac:dyDescent="0.5">
      <c r="A665" s="268">
        <v>123879</v>
      </c>
      <c r="B665" t="s">
        <v>428</v>
      </c>
      <c r="C665" s="241" t="s">
        <v>190</v>
      </c>
      <c r="D665" s="241" t="s">
        <v>190</v>
      </c>
      <c r="E665" s="241" t="s">
        <v>190</v>
      </c>
      <c r="F665" s="241" t="s">
        <v>190</v>
      </c>
      <c r="G665" s="241" t="s">
        <v>190</v>
      </c>
      <c r="H665" s="241" t="s">
        <v>190</v>
      </c>
      <c r="I665" s="241" t="s">
        <v>190</v>
      </c>
      <c r="J665" s="241" t="s">
        <v>190</v>
      </c>
      <c r="K665" s="241" t="s">
        <v>190</v>
      </c>
      <c r="L665" s="241" t="s">
        <v>190</v>
      </c>
      <c r="M665" s="241" t="s">
        <v>189</v>
      </c>
      <c r="N665" s="241" t="s">
        <v>190</v>
      </c>
      <c r="O665" s="241" t="s">
        <v>190</v>
      </c>
      <c r="P665" s="241" t="s">
        <v>190</v>
      </c>
      <c r="Q665" s="241" t="s">
        <v>190</v>
      </c>
      <c r="R665" s="241" t="s">
        <v>190</v>
      </c>
      <c r="S665" s="241" t="s">
        <v>190</v>
      </c>
      <c r="T665" s="241" t="s">
        <v>190</v>
      </c>
      <c r="U665" s="241" t="s">
        <v>190</v>
      </c>
      <c r="V665" s="241" t="s">
        <v>190</v>
      </c>
      <c r="W665" s="241" t="s">
        <v>190</v>
      </c>
      <c r="X665" s="241" t="s">
        <v>190</v>
      </c>
      <c r="Y665" s="241" t="s">
        <v>190</v>
      </c>
      <c r="Z665" s="241" t="s">
        <v>190</v>
      </c>
      <c r="AA665" s="241" t="s">
        <v>190</v>
      </c>
      <c r="AB665" s="241" t="s">
        <v>189</v>
      </c>
      <c r="AC665" s="241" t="s">
        <v>189</v>
      </c>
      <c r="AD665" s="241" t="s">
        <v>189</v>
      </c>
      <c r="AE665" s="241" t="s">
        <v>189</v>
      </c>
      <c r="AF665" s="241" t="s">
        <v>189</v>
      </c>
      <c r="AQ665" s="241">
        <v>0</v>
      </c>
      <c r="AR665" s="241">
        <v>0</v>
      </c>
    </row>
    <row r="666" spans="1:44" ht="21.75" x14ac:dyDescent="0.5">
      <c r="A666" s="268">
        <v>123889</v>
      </c>
      <c r="B666" t="s">
        <v>428</v>
      </c>
      <c r="C666" s="241" t="s">
        <v>190</v>
      </c>
      <c r="D666" s="241" t="s">
        <v>190</v>
      </c>
      <c r="E666" s="241" t="s">
        <v>190</v>
      </c>
      <c r="F666" s="241" t="s">
        <v>190</v>
      </c>
      <c r="G666" s="241" t="s">
        <v>190</v>
      </c>
      <c r="H666" s="241" t="s">
        <v>190</v>
      </c>
      <c r="I666" s="241" t="s">
        <v>190</v>
      </c>
      <c r="J666" s="241" t="s">
        <v>188</v>
      </c>
      <c r="K666" s="241" t="s">
        <v>190</v>
      </c>
      <c r="L666" s="241" t="s">
        <v>190</v>
      </c>
      <c r="M666" s="241" t="s">
        <v>189</v>
      </c>
      <c r="N666" s="241" t="s">
        <v>190</v>
      </c>
      <c r="O666" s="241" t="s">
        <v>190</v>
      </c>
      <c r="P666" s="241" t="s">
        <v>190</v>
      </c>
      <c r="Q666" s="241" t="s">
        <v>190</v>
      </c>
      <c r="R666" s="241" t="s">
        <v>190</v>
      </c>
      <c r="S666" s="241" t="s">
        <v>190</v>
      </c>
      <c r="T666" s="241" t="s">
        <v>190</v>
      </c>
      <c r="U666" s="241" t="s">
        <v>190</v>
      </c>
      <c r="V666" s="241" t="s">
        <v>190</v>
      </c>
      <c r="W666" s="241" t="s">
        <v>189</v>
      </c>
      <c r="X666" s="241" t="s">
        <v>190</v>
      </c>
      <c r="Y666" s="241" t="s">
        <v>190</v>
      </c>
      <c r="Z666" s="241" t="s">
        <v>190</v>
      </c>
      <c r="AA666" s="241" t="s">
        <v>190</v>
      </c>
      <c r="AB666" s="241" t="s">
        <v>189</v>
      </c>
      <c r="AC666" s="241" t="s">
        <v>189</v>
      </c>
      <c r="AD666" s="241" t="s">
        <v>189</v>
      </c>
      <c r="AE666" s="241" t="s">
        <v>189</v>
      </c>
      <c r="AF666" s="241" t="s">
        <v>189</v>
      </c>
      <c r="AQ666" s="241">
        <v>0</v>
      </c>
      <c r="AR666" s="241">
        <v>0</v>
      </c>
    </row>
    <row r="667" spans="1:44" x14ac:dyDescent="0.2">
      <c r="A667">
        <v>123911</v>
      </c>
      <c r="B667" t="s">
        <v>428</v>
      </c>
      <c r="C667" t="s">
        <v>190</v>
      </c>
      <c r="D667" t="s">
        <v>188</v>
      </c>
      <c r="E667" t="s">
        <v>190</v>
      </c>
      <c r="F667" t="s">
        <v>190</v>
      </c>
      <c r="G667" t="s">
        <v>188</v>
      </c>
      <c r="H667" t="s">
        <v>190</v>
      </c>
      <c r="I667" t="s">
        <v>190</v>
      </c>
      <c r="J667" t="s">
        <v>190</v>
      </c>
      <c r="K667" t="s">
        <v>190</v>
      </c>
      <c r="L667" t="s">
        <v>190</v>
      </c>
      <c r="M667" t="s">
        <v>190</v>
      </c>
      <c r="N667" t="s">
        <v>190</v>
      </c>
      <c r="O667" t="s">
        <v>190</v>
      </c>
      <c r="P667" t="s">
        <v>188</v>
      </c>
      <c r="Q667" t="s">
        <v>188</v>
      </c>
      <c r="R667" t="s">
        <v>190</v>
      </c>
      <c r="S667" t="s">
        <v>190</v>
      </c>
      <c r="T667" t="s">
        <v>190</v>
      </c>
      <c r="U667" t="s">
        <v>190</v>
      </c>
      <c r="V667" t="s">
        <v>190</v>
      </c>
      <c r="W667" t="s">
        <v>190</v>
      </c>
      <c r="X667" t="s">
        <v>189</v>
      </c>
      <c r="Y667" t="s">
        <v>189</v>
      </c>
      <c r="Z667" t="s">
        <v>189</v>
      </c>
      <c r="AA667" t="s">
        <v>189</v>
      </c>
      <c r="AB667" t="s">
        <v>189</v>
      </c>
      <c r="AC667" t="s">
        <v>189</v>
      </c>
      <c r="AD667" t="s">
        <v>189</v>
      </c>
      <c r="AE667" t="s">
        <v>189</v>
      </c>
      <c r="AF667" t="s">
        <v>189</v>
      </c>
      <c r="AG667"/>
      <c r="AH667"/>
      <c r="AI667"/>
      <c r="AJ667"/>
      <c r="AK667"/>
      <c r="AL667"/>
      <c r="AM667"/>
      <c r="AN667"/>
      <c r="AO667"/>
      <c r="AP667"/>
      <c r="AQ667" s="241">
        <v>0</v>
      </c>
      <c r="AR667" s="241">
        <v>0</v>
      </c>
    </row>
    <row r="668" spans="1:44" ht="15" x14ac:dyDescent="0.25">
      <c r="A668" s="267">
        <v>123926</v>
      </c>
      <c r="B668" t="s">
        <v>428</v>
      </c>
      <c r="C668" s="247" t="s">
        <v>190</v>
      </c>
      <c r="D668" s="247" t="s">
        <v>190</v>
      </c>
      <c r="E668" s="247" t="s">
        <v>190</v>
      </c>
      <c r="F668" s="247" t="s">
        <v>190</v>
      </c>
      <c r="G668" s="247" t="s">
        <v>190</v>
      </c>
      <c r="H668" s="247" t="s">
        <v>190</v>
      </c>
      <c r="I668" s="247" t="s">
        <v>190</v>
      </c>
      <c r="J668" s="247" t="s">
        <v>190</v>
      </c>
      <c r="K668" s="247" t="s">
        <v>190</v>
      </c>
      <c r="L668" s="247" t="s">
        <v>190</v>
      </c>
      <c r="M668" s="247" t="s">
        <v>189</v>
      </c>
      <c r="N668" s="247" t="s">
        <v>188</v>
      </c>
      <c r="O668" s="247" t="s">
        <v>190</v>
      </c>
      <c r="P668" s="247" t="s">
        <v>190</v>
      </c>
      <c r="Q668" s="247" t="s">
        <v>190</v>
      </c>
      <c r="R668" s="247" t="s">
        <v>190</v>
      </c>
      <c r="S668" s="247" t="s">
        <v>189</v>
      </c>
      <c r="T668" s="247" t="s">
        <v>189</v>
      </c>
      <c r="U668" s="247" t="s">
        <v>190</v>
      </c>
      <c r="V668" s="247" t="s">
        <v>189</v>
      </c>
      <c r="W668" s="247" t="s">
        <v>189</v>
      </c>
      <c r="X668" s="247" t="s">
        <v>189</v>
      </c>
      <c r="Y668" s="247" t="s">
        <v>189</v>
      </c>
      <c r="Z668" s="247" t="s">
        <v>189</v>
      </c>
      <c r="AA668" s="247" t="s">
        <v>189</v>
      </c>
      <c r="AB668" s="247" t="s">
        <v>189</v>
      </c>
      <c r="AC668" s="247" t="s">
        <v>189</v>
      </c>
      <c r="AD668" s="247" t="s">
        <v>189</v>
      </c>
      <c r="AE668" s="247" t="s">
        <v>189</v>
      </c>
      <c r="AF668" s="247" t="s">
        <v>189</v>
      </c>
      <c r="AG668" s="247"/>
      <c r="AH668" s="247"/>
      <c r="AI668" s="247"/>
      <c r="AJ668" s="247"/>
      <c r="AK668" s="247"/>
      <c r="AL668" s="247"/>
      <c r="AM668" s="247"/>
      <c r="AN668" s="247"/>
      <c r="AO668" s="247"/>
      <c r="AP668" s="247"/>
      <c r="AQ668" s="241">
        <v>0</v>
      </c>
      <c r="AR668" s="241">
        <v>0</v>
      </c>
    </row>
    <row r="669" spans="1:44" x14ac:dyDescent="0.2">
      <c r="A669">
        <v>123929</v>
      </c>
      <c r="B669" t="s">
        <v>431</v>
      </c>
      <c r="C669" t="s">
        <v>190</v>
      </c>
      <c r="D669" t="s">
        <v>188</v>
      </c>
      <c r="E669" t="s">
        <v>188</v>
      </c>
      <c r="F669" t="s">
        <v>190</v>
      </c>
      <c r="G669" t="s">
        <v>188</v>
      </c>
      <c r="H669" t="s">
        <v>190</v>
      </c>
      <c r="I669" t="s">
        <v>188</v>
      </c>
      <c r="J669" t="s">
        <v>190</v>
      </c>
      <c r="K669" t="s">
        <v>190</v>
      </c>
      <c r="L669" t="s">
        <v>188</v>
      </c>
      <c r="M669" t="s">
        <v>190</v>
      </c>
      <c r="N669" t="s">
        <v>190</v>
      </c>
      <c r="O669" t="s">
        <v>190</v>
      </c>
      <c r="P669" t="s">
        <v>190</v>
      </c>
      <c r="Q669" t="s">
        <v>190</v>
      </c>
      <c r="R669" t="s">
        <v>190</v>
      </c>
      <c r="S669" t="s">
        <v>190</v>
      </c>
      <c r="T669" t="s">
        <v>190</v>
      </c>
      <c r="U669" t="s">
        <v>188</v>
      </c>
      <c r="V669" t="s">
        <v>190</v>
      </c>
      <c r="W669" t="s">
        <v>189</v>
      </c>
      <c r="X669" t="s">
        <v>189</v>
      </c>
      <c r="Y669" t="s">
        <v>189</v>
      </c>
      <c r="Z669" t="s">
        <v>189</v>
      </c>
      <c r="AA669" t="s">
        <v>189</v>
      </c>
      <c r="AB669"/>
      <c r="AC669"/>
      <c r="AD669"/>
      <c r="AE669"/>
      <c r="AF669"/>
      <c r="AG669"/>
      <c r="AH669"/>
      <c r="AI669"/>
      <c r="AJ669"/>
      <c r="AK669"/>
      <c r="AL669"/>
      <c r="AM669"/>
      <c r="AN669"/>
      <c r="AO669"/>
      <c r="AP669"/>
      <c r="AQ669" s="241">
        <v>0</v>
      </c>
      <c r="AR669" s="241">
        <v>0</v>
      </c>
    </row>
    <row r="670" spans="1:44" x14ac:dyDescent="0.2">
      <c r="A670" s="241">
        <v>123934</v>
      </c>
      <c r="B670" t="s">
        <v>428</v>
      </c>
      <c r="C670" s="241" t="s">
        <v>190</v>
      </c>
      <c r="D670" s="241" t="s">
        <v>190</v>
      </c>
      <c r="E670" s="241" t="s">
        <v>188</v>
      </c>
      <c r="F670" s="241" t="s">
        <v>190</v>
      </c>
      <c r="G670" s="241" t="s">
        <v>190</v>
      </c>
      <c r="H670" s="241" t="s">
        <v>190</v>
      </c>
      <c r="I670" s="241" t="s">
        <v>190</v>
      </c>
      <c r="J670" s="241" t="s">
        <v>190</v>
      </c>
      <c r="K670" s="241" t="s">
        <v>190</v>
      </c>
      <c r="L670" s="241" t="s">
        <v>190</v>
      </c>
      <c r="M670" s="241" t="s">
        <v>189</v>
      </c>
      <c r="N670" s="241" t="s">
        <v>190</v>
      </c>
      <c r="O670" s="241" t="s">
        <v>190</v>
      </c>
      <c r="P670" s="241" t="s">
        <v>190</v>
      </c>
      <c r="Q670" s="241" t="s">
        <v>190</v>
      </c>
      <c r="R670" s="241" t="s">
        <v>190</v>
      </c>
      <c r="S670" s="241" t="s">
        <v>188</v>
      </c>
      <c r="T670" s="241" t="s">
        <v>190</v>
      </c>
      <c r="U670" s="241" t="s">
        <v>190</v>
      </c>
      <c r="V670" s="241" t="s">
        <v>190</v>
      </c>
      <c r="W670" s="241" t="s">
        <v>190</v>
      </c>
      <c r="X670" s="241" t="s">
        <v>188</v>
      </c>
      <c r="Y670" s="241" t="s">
        <v>188</v>
      </c>
      <c r="Z670" s="241" t="s">
        <v>188</v>
      </c>
      <c r="AA670" s="241" t="s">
        <v>190</v>
      </c>
      <c r="AB670" s="241" t="s">
        <v>190</v>
      </c>
      <c r="AC670" s="241" t="s">
        <v>190</v>
      </c>
      <c r="AD670" s="241" t="s">
        <v>190</v>
      </c>
      <c r="AE670" s="241" t="s">
        <v>190</v>
      </c>
      <c r="AF670" s="241" t="s">
        <v>190</v>
      </c>
      <c r="AQ670" s="241">
        <v>0</v>
      </c>
      <c r="AR670" s="241">
        <v>0</v>
      </c>
    </row>
    <row r="671" spans="1:44" x14ac:dyDescent="0.2">
      <c r="A671">
        <v>123937</v>
      </c>
      <c r="B671" t="s">
        <v>428</v>
      </c>
      <c r="C671" t="s">
        <v>190</v>
      </c>
      <c r="D671" t="s">
        <v>188</v>
      </c>
      <c r="E671" t="s">
        <v>190</v>
      </c>
      <c r="F671" t="s">
        <v>190</v>
      </c>
      <c r="G671" t="s">
        <v>188</v>
      </c>
      <c r="H671" t="s">
        <v>190</v>
      </c>
      <c r="I671" t="s">
        <v>190</v>
      </c>
      <c r="J671" t="s">
        <v>190</v>
      </c>
      <c r="K671" t="s">
        <v>190</v>
      </c>
      <c r="L671" t="s">
        <v>190</v>
      </c>
      <c r="M671" t="s">
        <v>189</v>
      </c>
      <c r="N671" t="s">
        <v>190</v>
      </c>
      <c r="O671" t="s">
        <v>190</v>
      </c>
      <c r="P671" t="s">
        <v>190</v>
      </c>
      <c r="Q671" t="s">
        <v>190</v>
      </c>
      <c r="R671" t="s">
        <v>190</v>
      </c>
      <c r="S671" t="s">
        <v>190</v>
      </c>
      <c r="T671" t="s">
        <v>188</v>
      </c>
      <c r="U671" t="s">
        <v>190</v>
      </c>
      <c r="V671" t="s">
        <v>190</v>
      </c>
      <c r="W671" t="s">
        <v>188</v>
      </c>
      <c r="X671" t="s">
        <v>190</v>
      </c>
      <c r="Y671" t="s">
        <v>188</v>
      </c>
      <c r="Z671" t="s">
        <v>190</v>
      </c>
      <c r="AA671" t="s">
        <v>190</v>
      </c>
      <c r="AB671" t="s">
        <v>190</v>
      </c>
      <c r="AC671" t="s">
        <v>190</v>
      </c>
      <c r="AD671" t="s">
        <v>188</v>
      </c>
      <c r="AE671" t="s">
        <v>188</v>
      </c>
      <c r="AF671" t="s">
        <v>188</v>
      </c>
      <c r="AG671"/>
      <c r="AH671"/>
      <c r="AI671"/>
      <c r="AJ671"/>
      <c r="AK671"/>
      <c r="AL671"/>
      <c r="AM671"/>
      <c r="AN671"/>
      <c r="AO671"/>
      <c r="AP671"/>
      <c r="AQ671" s="241">
        <v>0</v>
      </c>
      <c r="AR671" s="241">
        <v>0</v>
      </c>
    </row>
    <row r="672" spans="1:44" x14ac:dyDescent="0.2">
      <c r="A672">
        <v>123945</v>
      </c>
      <c r="B672" t="s">
        <v>428</v>
      </c>
      <c r="C672" t="s">
        <v>188</v>
      </c>
      <c r="D672" t="s">
        <v>188</v>
      </c>
      <c r="E672" t="s">
        <v>188</v>
      </c>
      <c r="F672" t="s">
        <v>190</v>
      </c>
      <c r="G672" t="s">
        <v>190</v>
      </c>
      <c r="H672" t="s">
        <v>190</v>
      </c>
      <c r="I672" t="s">
        <v>189</v>
      </c>
      <c r="J672" t="s">
        <v>190</v>
      </c>
      <c r="K672" t="s">
        <v>190</v>
      </c>
      <c r="L672" t="s">
        <v>188</v>
      </c>
      <c r="M672" t="s">
        <v>190</v>
      </c>
      <c r="N672" t="s">
        <v>190</v>
      </c>
      <c r="O672" t="s">
        <v>190</v>
      </c>
      <c r="P672" t="s">
        <v>190</v>
      </c>
      <c r="Q672" t="s">
        <v>190</v>
      </c>
      <c r="R672" t="s">
        <v>190</v>
      </c>
      <c r="S672" t="s">
        <v>190</v>
      </c>
      <c r="T672" t="s">
        <v>190</v>
      </c>
      <c r="U672" t="s">
        <v>190</v>
      </c>
      <c r="V672" t="s">
        <v>190</v>
      </c>
      <c r="W672" t="s">
        <v>190</v>
      </c>
      <c r="X672" t="s">
        <v>190</v>
      </c>
      <c r="Y672" t="s">
        <v>190</v>
      </c>
      <c r="Z672" t="s">
        <v>190</v>
      </c>
      <c r="AA672" t="s">
        <v>190</v>
      </c>
      <c r="AB672" t="s">
        <v>189</v>
      </c>
      <c r="AC672" t="s">
        <v>189</v>
      </c>
      <c r="AD672" t="s">
        <v>189</v>
      </c>
      <c r="AE672" t="s">
        <v>189</v>
      </c>
      <c r="AF672" t="s">
        <v>189</v>
      </c>
      <c r="AG672"/>
      <c r="AH672"/>
      <c r="AI672"/>
      <c r="AJ672"/>
      <c r="AK672"/>
      <c r="AL672"/>
      <c r="AM672"/>
      <c r="AN672"/>
      <c r="AO672"/>
      <c r="AP672"/>
      <c r="AQ672" s="241">
        <v>0</v>
      </c>
      <c r="AR672" s="241">
        <v>0</v>
      </c>
    </row>
    <row r="673" spans="1:44" x14ac:dyDescent="0.2">
      <c r="A673">
        <v>123945</v>
      </c>
      <c r="B673" t="s">
        <v>428</v>
      </c>
      <c r="C673" t="s">
        <v>188</v>
      </c>
      <c r="D673" t="s">
        <v>188</v>
      </c>
      <c r="E673" t="s">
        <v>188</v>
      </c>
      <c r="F673" t="s">
        <v>190</v>
      </c>
      <c r="G673" t="s">
        <v>190</v>
      </c>
      <c r="H673" t="s">
        <v>190</v>
      </c>
      <c r="I673" t="s">
        <v>189</v>
      </c>
      <c r="J673" t="s">
        <v>190</v>
      </c>
      <c r="K673" t="s">
        <v>190</v>
      </c>
      <c r="L673" t="s">
        <v>188</v>
      </c>
      <c r="M673" t="s">
        <v>190</v>
      </c>
      <c r="N673" t="s">
        <v>190</v>
      </c>
      <c r="O673" t="s">
        <v>190</v>
      </c>
      <c r="P673" t="s">
        <v>190</v>
      </c>
      <c r="Q673" t="s">
        <v>190</v>
      </c>
      <c r="R673" t="s">
        <v>190</v>
      </c>
      <c r="S673" t="s">
        <v>190</v>
      </c>
      <c r="T673" t="s">
        <v>190</v>
      </c>
      <c r="U673" t="s">
        <v>190</v>
      </c>
      <c r="V673" t="s">
        <v>190</v>
      </c>
      <c r="W673" t="s">
        <v>190</v>
      </c>
      <c r="X673" t="s">
        <v>190</v>
      </c>
      <c r="Y673" t="s">
        <v>190</v>
      </c>
      <c r="Z673" t="s">
        <v>190</v>
      </c>
      <c r="AA673" t="s">
        <v>190</v>
      </c>
      <c r="AB673" t="s">
        <v>189</v>
      </c>
      <c r="AC673" t="s">
        <v>189</v>
      </c>
      <c r="AD673" t="s">
        <v>189</v>
      </c>
      <c r="AE673" t="s">
        <v>189</v>
      </c>
      <c r="AF673" t="s">
        <v>189</v>
      </c>
      <c r="AG673"/>
      <c r="AH673"/>
      <c r="AI673"/>
      <c r="AJ673"/>
      <c r="AK673"/>
      <c r="AL673"/>
      <c r="AM673"/>
      <c r="AN673"/>
      <c r="AO673"/>
      <c r="AP673"/>
      <c r="AQ673" s="241">
        <v>0</v>
      </c>
      <c r="AR673" s="241">
        <v>0</v>
      </c>
    </row>
    <row r="674" spans="1:44" x14ac:dyDescent="0.2">
      <c r="A674">
        <v>123947</v>
      </c>
      <c r="B674" t="s">
        <v>431</v>
      </c>
      <c r="C674" t="s">
        <v>190</v>
      </c>
      <c r="D674" t="s">
        <v>190</v>
      </c>
      <c r="E674" t="s">
        <v>188</v>
      </c>
      <c r="F674" t="s">
        <v>190</v>
      </c>
      <c r="G674" t="s">
        <v>188</v>
      </c>
      <c r="H674" t="s">
        <v>190</v>
      </c>
      <c r="I674" t="s">
        <v>188</v>
      </c>
      <c r="J674" t="s">
        <v>188</v>
      </c>
      <c r="K674" t="s">
        <v>190</v>
      </c>
      <c r="L674" t="s">
        <v>190</v>
      </c>
      <c r="M674" t="s">
        <v>188</v>
      </c>
      <c r="N674" t="s">
        <v>188</v>
      </c>
      <c r="O674" t="s">
        <v>188</v>
      </c>
      <c r="P674" t="s">
        <v>190</v>
      </c>
      <c r="Q674" t="s">
        <v>188</v>
      </c>
      <c r="R674" t="s">
        <v>188</v>
      </c>
      <c r="S674" t="s">
        <v>188</v>
      </c>
      <c r="T674" t="s">
        <v>188</v>
      </c>
      <c r="U674" t="s">
        <v>190</v>
      </c>
      <c r="V674" t="s">
        <v>190</v>
      </c>
      <c r="W674" t="s">
        <v>189</v>
      </c>
      <c r="X674" t="s">
        <v>189</v>
      </c>
      <c r="Y674" t="s">
        <v>189</v>
      </c>
      <c r="Z674" t="s">
        <v>189</v>
      </c>
      <c r="AA674" t="s">
        <v>189</v>
      </c>
      <c r="AB674"/>
      <c r="AC674"/>
      <c r="AD674"/>
      <c r="AE674"/>
      <c r="AF674"/>
      <c r="AG674"/>
      <c r="AH674"/>
      <c r="AI674"/>
      <c r="AJ674"/>
      <c r="AK674"/>
      <c r="AL674"/>
      <c r="AM674"/>
      <c r="AN674"/>
      <c r="AO674"/>
      <c r="AP674"/>
      <c r="AQ674" s="241">
        <v>0</v>
      </c>
      <c r="AR674" s="241">
        <v>0</v>
      </c>
    </row>
    <row r="675" spans="1:44" x14ac:dyDescent="0.2">
      <c r="A675">
        <v>123954</v>
      </c>
      <c r="B675" t="s">
        <v>428</v>
      </c>
      <c r="C675" t="s">
        <v>190</v>
      </c>
      <c r="D675" t="s">
        <v>190</v>
      </c>
      <c r="E675" t="s">
        <v>190</v>
      </c>
      <c r="F675" t="s">
        <v>190</v>
      </c>
      <c r="G675" t="s">
        <v>190</v>
      </c>
      <c r="H675" t="s">
        <v>190</v>
      </c>
      <c r="I675" t="s">
        <v>190</v>
      </c>
      <c r="J675" t="s">
        <v>190</v>
      </c>
      <c r="K675" t="s">
        <v>190</v>
      </c>
      <c r="L675" t="s">
        <v>190</v>
      </c>
      <c r="M675" t="s">
        <v>189</v>
      </c>
      <c r="N675" t="s">
        <v>190</v>
      </c>
      <c r="O675" t="s">
        <v>189</v>
      </c>
      <c r="P675" t="s">
        <v>190</v>
      </c>
      <c r="Q675" t="s">
        <v>190</v>
      </c>
      <c r="R675" t="s">
        <v>190</v>
      </c>
      <c r="S675" t="s">
        <v>190</v>
      </c>
      <c r="T675" t="s">
        <v>190</v>
      </c>
      <c r="U675" t="s">
        <v>190</v>
      </c>
      <c r="V675" t="s">
        <v>190</v>
      </c>
      <c r="W675" t="s">
        <v>190</v>
      </c>
      <c r="X675" t="s">
        <v>190</v>
      </c>
      <c r="Y675" t="s">
        <v>190</v>
      </c>
      <c r="Z675" t="s">
        <v>188</v>
      </c>
      <c r="AA675" t="s">
        <v>190</v>
      </c>
      <c r="AB675" t="s">
        <v>189</v>
      </c>
      <c r="AC675" t="s">
        <v>189</v>
      </c>
      <c r="AD675" t="s">
        <v>189</v>
      </c>
      <c r="AE675" t="s">
        <v>189</v>
      </c>
      <c r="AF675" t="s">
        <v>189</v>
      </c>
      <c r="AG675"/>
      <c r="AH675"/>
      <c r="AI675"/>
      <c r="AJ675"/>
      <c r="AK675"/>
      <c r="AL675"/>
      <c r="AM675"/>
      <c r="AN675"/>
      <c r="AO675"/>
      <c r="AP675"/>
      <c r="AQ675" s="241">
        <v>0</v>
      </c>
      <c r="AR675" s="241">
        <v>0</v>
      </c>
    </row>
    <row r="676" spans="1:44" x14ac:dyDescent="0.2">
      <c r="A676">
        <v>123960</v>
      </c>
      <c r="B676" t="s">
        <v>428</v>
      </c>
      <c r="C676" t="s">
        <v>190</v>
      </c>
      <c r="D676" t="s">
        <v>188</v>
      </c>
      <c r="E676" t="s">
        <v>188</v>
      </c>
      <c r="F676" t="s">
        <v>190</v>
      </c>
      <c r="G676" t="s">
        <v>188</v>
      </c>
      <c r="H676" t="s">
        <v>190</v>
      </c>
      <c r="I676" t="s">
        <v>188</v>
      </c>
      <c r="J676" t="s">
        <v>190</v>
      </c>
      <c r="K676" t="s">
        <v>190</v>
      </c>
      <c r="L676" t="s">
        <v>188</v>
      </c>
      <c r="M676" t="s">
        <v>190</v>
      </c>
      <c r="N676" t="s">
        <v>190</v>
      </c>
      <c r="O676" t="s">
        <v>188</v>
      </c>
      <c r="P676" t="s">
        <v>190</v>
      </c>
      <c r="Q676" t="s">
        <v>190</v>
      </c>
      <c r="R676" t="s">
        <v>190</v>
      </c>
      <c r="S676" t="s">
        <v>190</v>
      </c>
      <c r="T676" t="s">
        <v>190</v>
      </c>
      <c r="U676" t="s">
        <v>188</v>
      </c>
      <c r="V676" t="s">
        <v>190</v>
      </c>
      <c r="W676" t="s">
        <v>190</v>
      </c>
      <c r="X676" t="s">
        <v>189</v>
      </c>
      <c r="Y676" t="s">
        <v>189</v>
      </c>
      <c r="Z676" t="s">
        <v>189</v>
      </c>
      <c r="AA676" t="s">
        <v>190</v>
      </c>
      <c r="AB676" t="s">
        <v>189</v>
      </c>
      <c r="AC676" t="s">
        <v>189</v>
      </c>
      <c r="AD676" t="s">
        <v>189</v>
      </c>
      <c r="AE676" t="s">
        <v>189</v>
      </c>
      <c r="AF676" t="s">
        <v>189</v>
      </c>
      <c r="AG676"/>
      <c r="AH676"/>
      <c r="AI676"/>
      <c r="AJ676"/>
      <c r="AK676"/>
      <c r="AL676"/>
      <c r="AM676"/>
      <c r="AN676"/>
      <c r="AO676"/>
      <c r="AP676"/>
      <c r="AQ676" s="241">
        <v>0</v>
      </c>
      <c r="AR676" s="241">
        <v>0</v>
      </c>
    </row>
    <row r="677" spans="1:44" ht="21.75" x14ac:dyDescent="0.5">
      <c r="A677" s="268">
        <v>123968</v>
      </c>
      <c r="B677" t="s">
        <v>428</v>
      </c>
      <c r="C677" s="241" t="s">
        <v>190</v>
      </c>
      <c r="D677" s="241" t="s">
        <v>190</v>
      </c>
      <c r="E677" s="241" t="s">
        <v>190</v>
      </c>
      <c r="F677" s="241" t="s">
        <v>190</v>
      </c>
      <c r="G677" s="241" t="s">
        <v>190</v>
      </c>
      <c r="H677" s="241" t="s">
        <v>190</v>
      </c>
      <c r="I677" s="241" t="s">
        <v>190</v>
      </c>
      <c r="J677" s="241" t="s">
        <v>190</v>
      </c>
      <c r="K677" s="241" t="s">
        <v>190</v>
      </c>
      <c r="L677" s="241" t="s">
        <v>190</v>
      </c>
      <c r="M677" s="241" t="s">
        <v>188</v>
      </c>
      <c r="N677" s="241" t="s">
        <v>190</v>
      </c>
      <c r="O677" s="241" t="s">
        <v>190</v>
      </c>
      <c r="P677" s="241" t="s">
        <v>190</v>
      </c>
      <c r="Q677" s="241" t="s">
        <v>190</v>
      </c>
      <c r="R677" s="241" t="s">
        <v>188</v>
      </c>
      <c r="S677" s="241" t="s">
        <v>190</v>
      </c>
      <c r="T677" s="241" t="s">
        <v>190</v>
      </c>
      <c r="U677" s="241" t="s">
        <v>190</v>
      </c>
      <c r="V677" s="241" t="s">
        <v>188</v>
      </c>
      <c r="W677" s="241" t="s">
        <v>189</v>
      </c>
      <c r="X677" s="241" t="s">
        <v>190</v>
      </c>
      <c r="Y677" s="241" t="s">
        <v>190</v>
      </c>
      <c r="Z677" s="241" t="s">
        <v>190</v>
      </c>
      <c r="AA677" s="241" t="s">
        <v>190</v>
      </c>
      <c r="AB677" s="241" t="s">
        <v>189</v>
      </c>
      <c r="AC677" s="241" t="s">
        <v>189</v>
      </c>
      <c r="AD677" s="241" t="s">
        <v>189</v>
      </c>
      <c r="AE677" s="241" t="s">
        <v>189</v>
      </c>
      <c r="AF677" s="241" t="s">
        <v>189</v>
      </c>
      <c r="AQ677" s="241">
        <v>0</v>
      </c>
      <c r="AR677" s="241">
        <v>0</v>
      </c>
    </row>
    <row r="678" spans="1:44" x14ac:dyDescent="0.2">
      <c r="A678" s="241">
        <v>123970</v>
      </c>
      <c r="B678" t="s">
        <v>428</v>
      </c>
      <c r="C678" s="241" t="s">
        <v>190</v>
      </c>
      <c r="D678" s="241" t="s">
        <v>190</v>
      </c>
      <c r="E678" s="241" t="s">
        <v>190</v>
      </c>
      <c r="F678" s="241" t="s">
        <v>190</v>
      </c>
      <c r="G678" s="241" t="s">
        <v>190</v>
      </c>
      <c r="H678" s="241" t="s">
        <v>190</v>
      </c>
      <c r="I678" s="241" t="s">
        <v>190</v>
      </c>
      <c r="J678" s="241" t="s">
        <v>190</v>
      </c>
      <c r="K678" s="241" t="s">
        <v>188</v>
      </c>
      <c r="L678" s="241" t="s">
        <v>189</v>
      </c>
      <c r="M678" s="241" t="s">
        <v>189</v>
      </c>
      <c r="N678" s="241" t="s">
        <v>188</v>
      </c>
      <c r="O678" s="241" t="s">
        <v>190</v>
      </c>
      <c r="P678" s="241" t="s">
        <v>190</v>
      </c>
      <c r="Q678" s="241" t="s">
        <v>190</v>
      </c>
      <c r="R678" s="241" t="s">
        <v>190</v>
      </c>
      <c r="S678" s="241" t="s">
        <v>190</v>
      </c>
      <c r="T678" s="241" t="s">
        <v>190</v>
      </c>
      <c r="U678" s="241" t="s">
        <v>188</v>
      </c>
      <c r="V678" s="241" t="s">
        <v>190</v>
      </c>
      <c r="W678" s="241" t="s">
        <v>190</v>
      </c>
      <c r="X678" s="241" t="s">
        <v>190</v>
      </c>
      <c r="Y678" s="241" t="s">
        <v>188</v>
      </c>
      <c r="Z678" s="241" t="s">
        <v>188</v>
      </c>
      <c r="AA678" s="241" t="s">
        <v>190</v>
      </c>
      <c r="AB678" s="241" t="s">
        <v>189</v>
      </c>
      <c r="AC678" s="241" t="s">
        <v>190</v>
      </c>
      <c r="AD678" s="241" t="s">
        <v>190</v>
      </c>
      <c r="AE678" s="241" t="s">
        <v>190</v>
      </c>
      <c r="AF678" s="241" t="s">
        <v>190</v>
      </c>
      <c r="AQ678" s="241">
        <v>0</v>
      </c>
      <c r="AR678" s="241">
        <v>0</v>
      </c>
    </row>
    <row r="679" spans="1:44" ht="15" x14ac:dyDescent="0.25">
      <c r="A679" s="267">
        <v>123982</v>
      </c>
      <c r="B679" t="s">
        <v>428</v>
      </c>
      <c r="C679" s="247" t="s">
        <v>190</v>
      </c>
      <c r="D679" s="247" t="s">
        <v>188</v>
      </c>
      <c r="E679" s="247" t="s">
        <v>190</v>
      </c>
      <c r="F679" s="247" t="s">
        <v>190</v>
      </c>
      <c r="G679" s="247" t="s">
        <v>188</v>
      </c>
      <c r="H679" s="247" t="s">
        <v>190</v>
      </c>
      <c r="I679" s="247" t="s">
        <v>190</v>
      </c>
      <c r="J679" s="247" t="s">
        <v>190</v>
      </c>
      <c r="K679" s="247" t="s">
        <v>188</v>
      </c>
      <c r="L679" s="247" t="s">
        <v>190</v>
      </c>
      <c r="M679" s="247" t="s">
        <v>190</v>
      </c>
      <c r="N679" s="247" t="s">
        <v>190</v>
      </c>
      <c r="O679" s="247" t="s">
        <v>189</v>
      </c>
      <c r="P679" s="247" t="s">
        <v>189</v>
      </c>
      <c r="Q679" s="247" t="s">
        <v>189</v>
      </c>
      <c r="R679" s="247" t="s">
        <v>190</v>
      </c>
      <c r="S679" s="247" t="s">
        <v>190</v>
      </c>
      <c r="T679" s="247" t="s">
        <v>189</v>
      </c>
      <c r="U679" s="247" t="s">
        <v>189</v>
      </c>
      <c r="V679" s="247" t="s">
        <v>189</v>
      </c>
      <c r="W679" s="247" t="s">
        <v>189</v>
      </c>
      <c r="X679" s="247" t="s">
        <v>189</v>
      </c>
      <c r="Y679" s="247" t="s">
        <v>189</v>
      </c>
      <c r="Z679" s="247" t="s">
        <v>189</v>
      </c>
      <c r="AA679" s="247" t="s">
        <v>189</v>
      </c>
      <c r="AB679" s="247" t="s">
        <v>189</v>
      </c>
      <c r="AC679" s="247" t="s">
        <v>189</v>
      </c>
      <c r="AD679" s="247" t="s">
        <v>189</v>
      </c>
      <c r="AE679" s="247" t="s">
        <v>189</v>
      </c>
      <c r="AF679" s="247" t="s">
        <v>189</v>
      </c>
      <c r="AG679" s="247"/>
      <c r="AH679" s="247"/>
      <c r="AI679" s="247"/>
      <c r="AJ679" s="247"/>
      <c r="AK679" s="247"/>
      <c r="AL679" s="247"/>
      <c r="AM679" s="247"/>
      <c r="AN679" s="247"/>
      <c r="AO679" s="247"/>
      <c r="AP679" s="247"/>
      <c r="AQ679" s="241">
        <v>0</v>
      </c>
      <c r="AR679" s="241">
        <v>0</v>
      </c>
    </row>
    <row r="680" spans="1:44" x14ac:dyDescent="0.2">
      <c r="A680">
        <v>124005</v>
      </c>
      <c r="B680" t="s">
        <v>428</v>
      </c>
      <c r="C680" t="s">
        <v>190</v>
      </c>
      <c r="D680" t="s">
        <v>190</v>
      </c>
      <c r="E680" t="s">
        <v>190</v>
      </c>
      <c r="F680" t="s">
        <v>190</v>
      </c>
      <c r="G680" t="s">
        <v>190</v>
      </c>
      <c r="H680" t="s">
        <v>190</v>
      </c>
      <c r="I680" t="s">
        <v>190</v>
      </c>
      <c r="J680" t="s">
        <v>190</v>
      </c>
      <c r="K680" t="s">
        <v>190</v>
      </c>
      <c r="L680" t="s">
        <v>190</v>
      </c>
      <c r="M680" t="s">
        <v>190</v>
      </c>
      <c r="N680" t="s">
        <v>190</v>
      </c>
      <c r="O680" t="s">
        <v>190</v>
      </c>
      <c r="P680" t="s">
        <v>190</v>
      </c>
      <c r="Q680" t="s">
        <v>190</v>
      </c>
      <c r="R680" t="s">
        <v>190</v>
      </c>
      <c r="S680" t="s">
        <v>190</v>
      </c>
      <c r="T680" t="s">
        <v>190</v>
      </c>
      <c r="U680" t="s">
        <v>190</v>
      </c>
      <c r="V680" t="s">
        <v>190</v>
      </c>
      <c r="W680" t="s">
        <v>190</v>
      </c>
      <c r="X680" t="s">
        <v>190</v>
      </c>
      <c r="Y680" t="s">
        <v>190</v>
      </c>
      <c r="Z680" t="s">
        <v>190</v>
      </c>
      <c r="AA680" t="s">
        <v>190</v>
      </c>
      <c r="AB680" t="s">
        <v>189</v>
      </c>
      <c r="AC680" t="s">
        <v>189</v>
      </c>
      <c r="AD680" t="s">
        <v>189</v>
      </c>
      <c r="AE680" t="s">
        <v>189</v>
      </c>
      <c r="AF680" t="s">
        <v>189</v>
      </c>
      <c r="AG680"/>
      <c r="AH680"/>
      <c r="AI680"/>
      <c r="AJ680"/>
      <c r="AK680"/>
      <c r="AL680"/>
      <c r="AM680"/>
      <c r="AN680"/>
      <c r="AO680"/>
      <c r="AP680"/>
      <c r="AQ680" s="241">
        <v>0</v>
      </c>
      <c r="AR680" s="241">
        <v>0</v>
      </c>
    </row>
    <row r="681" spans="1:44" x14ac:dyDescent="0.2">
      <c r="A681">
        <v>124020</v>
      </c>
      <c r="B681" t="s">
        <v>428</v>
      </c>
      <c r="C681" t="s">
        <v>190</v>
      </c>
      <c r="D681" t="s">
        <v>190</v>
      </c>
      <c r="E681" t="s">
        <v>188</v>
      </c>
      <c r="F681" t="s">
        <v>190</v>
      </c>
      <c r="G681" t="s">
        <v>188</v>
      </c>
      <c r="H681" t="s">
        <v>190</v>
      </c>
      <c r="I681" t="s">
        <v>190</v>
      </c>
      <c r="J681" t="s">
        <v>190</v>
      </c>
      <c r="K681" t="s">
        <v>190</v>
      </c>
      <c r="L681" t="s">
        <v>188</v>
      </c>
      <c r="M681" t="s">
        <v>189</v>
      </c>
      <c r="N681" t="s">
        <v>188</v>
      </c>
      <c r="O681" t="s">
        <v>188</v>
      </c>
      <c r="P681" t="s">
        <v>188</v>
      </c>
      <c r="Q681" t="s">
        <v>188</v>
      </c>
      <c r="R681" t="s">
        <v>188</v>
      </c>
      <c r="S681" t="s">
        <v>190</v>
      </c>
      <c r="T681" t="s">
        <v>188</v>
      </c>
      <c r="U681" t="s">
        <v>190</v>
      </c>
      <c r="V681" t="s">
        <v>190</v>
      </c>
      <c r="W681" t="s">
        <v>190</v>
      </c>
      <c r="X681" t="s">
        <v>190</v>
      </c>
      <c r="Y681" t="s">
        <v>188</v>
      </c>
      <c r="Z681" t="s">
        <v>190</v>
      </c>
      <c r="AA681" t="s">
        <v>190</v>
      </c>
      <c r="AB681" t="s">
        <v>190</v>
      </c>
      <c r="AC681" t="s">
        <v>190</v>
      </c>
      <c r="AD681" t="s">
        <v>190</v>
      </c>
      <c r="AE681" t="s">
        <v>190</v>
      </c>
      <c r="AF681" t="s">
        <v>190</v>
      </c>
      <c r="AG681"/>
      <c r="AH681"/>
      <c r="AI681"/>
      <c r="AJ681"/>
      <c r="AK681"/>
      <c r="AL681"/>
      <c r="AM681"/>
      <c r="AN681"/>
      <c r="AO681"/>
      <c r="AP681"/>
      <c r="AQ681" s="241">
        <v>0</v>
      </c>
      <c r="AR681" s="241">
        <v>0</v>
      </c>
    </row>
    <row r="682" spans="1:44" x14ac:dyDescent="0.2">
      <c r="A682" s="241">
        <v>124028</v>
      </c>
      <c r="B682" t="s">
        <v>428</v>
      </c>
      <c r="C682" s="241" t="s">
        <v>190</v>
      </c>
      <c r="D682" s="241" t="s">
        <v>188</v>
      </c>
      <c r="E682" s="241" t="s">
        <v>189</v>
      </c>
      <c r="F682" s="241" t="s">
        <v>190</v>
      </c>
      <c r="G682" s="241" t="s">
        <v>190</v>
      </c>
      <c r="H682" s="241" t="s">
        <v>190</v>
      </c>
      <c r="I682" s="241" t="s">
        <v>190</v>
      </c>
      <c r="J682" s="241" t="s">
        <v>190</v>
      </c>
      <c r="K682" s="241" t="s">
        <v>190</v>
      </c>
      <c r="L682" s="241" t="s">
        <v>190</v>
      </c>
      <c r="M682" s="241" t="s">
        <v>190</v>
      </c>
      <c r="N682" s="241" t="s">
        <v>188</v>
      </c>
      <c r="O682" s="241" t="s">
        <v>190</v>
      </c>
      <c r="P682" s="241" t="s">
        <v>190</v>
      </c>
      <c r="Q682" s="241" t="s">
        <v>190</v>
      </c>
      <c r="R682" s="241" t="s">
        <v>190</v>
      </c>
      <c r="S682" s="241" t="s">
        <v>190</v>
      </c>
      <c r="T682" s="241" t="s">
        <v>190</v>
      </c>
      <c r="U682" s="241" t="s">
        <v>190</v>
      </c>
      <c r="V682" s="241" t="s">
        <v>190</v>
      </c>
      <c r="W682" s="241" t="s">
        <v>190</v>
      </c>
      <c r="X682" s="241" t="s">
        <v>190</v>
      </c>
      <c r="Y682" s="241" t="s">
        <v>190</v>
      </c>
      <c r="Z682" s="241" t="s">
        <v>188</v>
      </c>
      <c r="AA682" s="241" t="s">
        <v>190</v>
      </c>
      <c r="AB682" s="241" t="s">
        <v>190</v>
      </c>
      <c r="AC682" s="241" t="s">
        <v>190</v>
      </c>
      <c r="AD682" s="241" t="s">
        <v>190</v>
      </c>
      <c r="AE682" s="241" t="s">
        <v>190</v>
      </c>
      <c r="AF682" s="241" t="s">
        <v>190</v>
      </c>
      <c r="AQ682" s="241">
        <v>0</v>
      </c>
      <c r="AR682" s="241">
        <v>0</v>
      </c>
    </row>
    <row r="683" spans="1:44" x14ac:dyDescent="0.2">
      <c r="A683" s="241">
        <v>124044</v>
      </c>
      <c r="B683" t="s">
        <v>428</v>
      </c>
      <c r="C683" s="241" t="s">
        <v>188</v>
      </c>
      <c r="D683" s="241" t="s">
        <v>190</v>
      </c>
      <c r="E683" s="241" t="s">
        <v>190</v>
      </c>
      <c r="F683" s="241" t="s">
        <v>190</v>
      </c>
      <c r="G683" s="241" t="s">
        <v>190</v>
      </c>
      <c r="H683" s="241" t="s">
        <v>189</v>
      </c>
      <c r="I683" s="241" t="s">
        <v>190</v>
      </c>
      <c r="J683" s="241" t="s">
        <v>190</v>
      </c>
      <c r="K683" s="241" t="s">
        <v>190</v>
      </c>
      <c r="L683" s="241" t="s">
        <v>190</v>
      </c>
      <c r="M683" s="241" t="s">
        <v>189</v>
      </c>
      <c r="N683" s="241" t="s">
        <v>188</v>
      </c>
      <c r="O683" s="241" t="s">
        <v>190</v>
      </c>
      <c r="P683" s="241" t="s">
        <v>190</v>
      </c>
      <c r="Q683" s="241" t="s">
        <v>190</v>
      </c>
      <c r="R683" s="241" t="s">
        <v>190</v>
      </c>
      <c r="S683" s="241" t="s">
        <v>188</v>
      </c>
      <c r="T683" s="241" t="s">
        <v>190</v>
      </c>
      <c r="U683" s="241" t="s">
        <v>190</v>
      </c>
      <c r="V683" s="241" t="s">
        <v>190</v>
      </c>
      <c r="W683" s="241" t="s">
        <v>189</v>
      </c>
      <c r="X683" s="241" t="s">
        <v>189</v>
      </c>
      <c r="Y683" s="241" t="s">
        <v>189</v>
      </c>
      <c r="Z683" s="241" t="s">
        <v>189</v>
      </c>
      <c r="AA683" s="241" t="s">
        <v>189</v>
      </c>
      <c r="AB683" s="241" t="s">
        <v>189</v>
      </c>
      <c r="AC683" s="241" t="s">
        <v>189</v>
      </c>
      <c r="AD683" s="241" t="s">
        <v>189</v>
      </c>
      <c r="AE683" s="241" t="s">
        <v>189</v>
      </c>
      <c r="AF683" s="241" t="s">
        <v>189</v>
      </c>
      <c r="AQ683" s="241">
        <v>0</v>
      </c>
      <c r="AR683" s="241">
        <v>0</v>
      </c>
    </row>
    <row r="684" spans="1:44" x14ac:dyDescent="0.2">
      <c r="A684">
        <v>124055</v>
      </c>
      <c r="B684" t="s">
        <v>428</v>
      </c>
      <c r="C684" t="s">
        <v>190</v>
      </c>
      <c r="D684" t="s">
        <v>190</v>
      </c>
      <c r="E684" t="s">
        <v>190</v>
      </c>
      <c r="F684" t="s">
        <v>190</v>
      </c>
      <c r="G684" t="s">
        <v>190</v>
      </c>
      <c r="H684" t="s">
        <v>190</v>
      </c>
      <c r="I684" t="s">
        <v>190</v>
      </c>
      <c r="J684" t="s">
        <v>190</v>
      </c>
      <c r="K684" t="s">
        <v>188</v>
      </c>
      <c r="L684" t="s">
        <v>188</v>
      </c>
      <c r="M684" t="s">
        <v>189</v>
      </c>
      <c r="N684" t="s">
        <v>188</v>
      </c>
      <c r="O684" t="s">
        <v>190</v>
      </c>
      <c r="P684" t="s">
        <v>190</v>
      </c>
      <c r="Q684" t="s">
        <v>188</v>
      </c>
      <c r="R684" t="s">
        <v>190</v>
      </c>
      <c r="S684" t="s">
        <v>188</v>
      </c>
      <c r="T684" t="s">
        <v>190</v>
      </c>
      <c r="U684" t="s">
        <v>188</v>
      </c>
      <c r="V684" t="s">
        <v>190</v>
      </c>
      <c r="W684" t="s">
        <v>190</v>
      </c>
      <c r="X684" t="s">
        <v>188</v>
      </c>
      <c r="Y684" t="s">
        <v>190</v>
      </c>
      <c r="Z684" t="s">
        <v>188</v>
      </c>
      <c r="AA684" t="s">
        <v>190</v>
      </c>
      <c r="AB684" t="s">
        <v>189</v>
      </c>
      <c r="AC684" t="s">
        <v>189</v>
      </c>
      <c r="AD684" t="s">
        <v>189</v>
      </c>
      <c r="AE684" t="s">
        <v>189</v>
      </c>
      <c r="AF684" t="s">
        <v>189</v>
      </c>
      <c r="AG684"/>
      <c r="AH684"/>
      <c r="AI684"/>
      <c r="AJ684"/>
      <c r="AK684"/>
      <c r="AL684"/>
      <c r="AM684"/>
      <c r="AN684"/>
      <c r="AO684"/>
      <c r="AP684"/>
      <c r="AQ684" s="241">
        <v>0</v>
      </c>
      <c r="AR684" s="241">
        <v>0</v>
      </c>
    </row>
    <row r="685" spans="1:44" ht="21.75" x14ac:dyDescent="0.5">
      <c r="A685" s="268">
        <v>124062</v>
      </c>
      <c r="B685" t="s">
        <v>428</v>
      </c>
      <c r="C685" s="241" t="s">
        <v>190</v>
      </c>
      <c r="D685" s="241" t="s">
        <v>190</v>
      </c>
      <c r="E685" s="241" t="s">
        <v>190</v>
      </c>
      <c r="F685" s="241" t="s">
        <v>190</v>
      </c>
      <c r="G685" s="241" t="s">
        <v>190</v>
      </c>
      <c r="H685" s="241" t="s">
        <v>188</v>
      </c>
      <c r="I685" s="241" t="s">
        <v>188</v>
      </c>
      <c r="J685" s="241" t="s">
        <v>188</v>
      </c>
      <c r="K685" s="241" t="s">
        <v>188</v>
      </c>
      <c r="L685" s="241" t="s">
        <v>188</v>
      </c>
      <c r="M685" s="241" t="s">
        <v>189</v>
      </c>
      <c r="N685" s="241" t="s">
        <v>317</v>
      </c>
      <c r="O685" s="241" t="s">
        <v>317</v>
      </c>
      <c r="P685" s="241" t="s">
        <v>317</v>
      </c>
      <c r="Q685" s="241" t="s">
        <v>317</v>
      </c>
      <c r="R685" s="241" t="s">
        <v>317</v>
      </c>
      <c r="S685" s="241" t="s">
        <v>317</v>
      </c>
      <c r="T685" s="241" t="s">
        <v>317</v>
      </c>
      <c r="U685" s="241" t="s">
        <v>317</v>
      </c>
      <c r="V685" s="241" t="s">
        <v>317</v>
      </c>
      <c r="W685" s="241" t="s">
        <v>189</v>
      </c>
      <c r="X685" s="241" t="s">
        <v>189</v>
      </c>
      <c r="Y685" s="241" t="s">
        <v>190</v>
      </c>
      <c r="Z685" s="241" t="s">
        <v>190</v>
      </c>
      <c r="AA685" s="241" t="s">
        <v>189</v>
      </c>
      <c r="AB685" s="241" t="s">
        <v>189</v>
      </c>
      <c r="AC685" s="241" t="s">
        <v>189</v>
      </c>
      <c r="AD685" s="241" t="s">
        <v>189</v>
      </c>
      <c r="AE685" s="241" t="s">
        <v>189</v>
      </c>
      <c r="AF685" s="241" t="s">
        <v>189</v>
      </c>
      <c r="AQ685" s="241">
        <v>0</v>
      </c>
      <c r="AR685" s="241">
        <v>0</v>
      </c>
    </row>
    <row r="686" spans="1:44" x14ac:dyDescent="0.2">
      <c r="A686">
        <v>124072</v>
      </c>
      <c r="B686" t="s">
        <v>431</v>
      </c>
      <c r="C686" t="s">
        <v>190</v>
      </c>
      <c r="D686" t="s">
        <v>188</v>
      </c>
      <c r="E686" t="s">
        <v>188</v>
      </c>
      <c r="F686" t="s">
        <v>190</v>
      </c>
      <c r="G686" t="s">
        <v>190</v>
      </c>
      <c r="H686" t="s">
        <v>190</v>
      </c>
      <c r="I686" t="s">
        <v>188</v>
      </c>
      <c r="J686" t="s">
        <v>189</v>
      </c>
      <c r="K686" t="s">
        <v>188</v>
      </c>
      <c r="L686" t="s">
        <v>190</v>
      </c>
      <c r="M686" t="s">
        <v>188</v>
      </c>
      <c r="N686" t="s">
        <v>190</v>
      </c>
      <c r="O686" t="s">
        <v>190</v>
      </c>
      <c r="P686" t="s">
        <v>188</v>
      </c>
      <c r="Q686" t="s">
        <v>188</v>
      </c>
      <c r="R686" t="s">
        <v>188</v>
      </c>
      <c r="S686" t="s">
        <v>190</v>
      </c>
      <c r="T686" t="s">
        <v>190</v>
      </c>
      <c r="U686" t="s">
        <v>188</v>
      </c>
      <c r="V686" t="s">
        <v>190</v>
      </c>
      <c r="W686" t="s">
        <v>189</v>
      </c>
      <c r="X686" t="s">
        <v>189</v>
      </c>
      <c r="Y686" t="s">
        <v>189</v>
      </c>
      <c r="Z686" t="s">
        <v>189</v>
      </c>
      <c r="AA686" t="s">
        <v>189</v>
      </c>
      <c r="AB686"/>
      <c r="AC686"/>
      <c r="AD686"/>
      <c r="AE686"/>
      <c r="AF686"/>
      <c r="AG686"/>
      <c r="AH686"/>
      <c r="AI686"/>
      <c r="AJ686"/>
      <c r="AK686"/>
      <c r="AL686"/>
      <c r="AM686"/>
      <c r="AN686"/>
      <c r="AO686"/>
      <c r="AP686"/>
      <c r="AQ686" s="241">
        <v>0</v>
      </c>
      <c r="AR686" s="241">
        <v>0</v>
      </c>
    </row>
    <row r="687" spans="1:44" x14ac:dyDescent="0.2">
      <c r="A687" s="241">
        <v>124078</v>
      </c>
      <c r="B687" t="s">
        <v>428</v>
      </c>
      <c r="C687" s="241" t="s">
        <v>190</v>
      </c>
      <c r="D687" s="241" t="s">
        <v>190</v>
      </c>
      <c r="E687" s="241" t="s">
        <v>190</v>
      </c>
      <c r="F687" s="241" t="s">
        <v>190</v>
      </c>
      <c r="G687" s="241" t="s">
        <v>190</v>
      </c>
      <c r="H687" s="241" t="s">
        <v>190</v>
      </c>
      <c r="I687" s="241" t="s">
        <v>190</v>
      </c>
      <c r="J687" s="241" t="s">
        <v>190</v>
      </c>
      <c r="K687" s="241" t="s">
        <v>190</v>
      </c>
      <c r="L687" s="241" t="s">
        <v>190</v>
      </c>
      <c r="M687" s="241" t="s">
        <v>190</v>
      </c>
      <c r="N687" s="241" t="s">
        <v>190</v>
      </c>
      <c r="O687" s="241" t="s">
        <v>190</v>
      </c>
      <c r="P687" s="241" t="s">
        <v>188</v>
      </c>
      <c r="Q687" s="241" t="s">
        <v>188</v>
      </c>
      <c r="R687" s="241" t="s">
        <v>188</v>
      </c>
      <c r="S687" s="241" t="s">
        <v>188</v>
      </c>
      <c r="T687" s="241" t="s">
        <v>188</v>
      </c>
      <c r="U687" s="241" t="s">
        <v>190</v>
      </c>
      <c r="V687" s="241" t="s">
        <v>188</v>
      </c>
      <c r="W687" s="241" t="s">
        <v>189</v>
      </c>
      <c r="X687" s="241" t="s">
        <v>189</v>
      </c>
      <c r="Y687" s="241" t="s">
        <v>189</v>
      </c>
      <c r="Z687" s="241" t="s">
        <v>189</v>
      </c>
      <c r="AA687" s="241" t="s">
        <v>189</v>
      </c>
      <c r="AB687" s="241" t="s">
        <v>189</v>
      </c>
      <c r="AC687" s="241" t="s">
        <v>189</v>
      </c>
      <c r="AD687" s="241" t="s">
        <v>189</v>
      </c>
      <c r="AE687" s="241" t="s">
        <v>189</v>
      </c>
      <c r="AF687" s="241" t="s">
        <v>189</v>
      </c>
      <c r="AQ687" s="241">
        <v>0</v>
      </c>
      <c r="AR687" s="241">
        <v>0</v>
      </c>
    </row>
    <row r="688" spans="1:44" x14ac:dyDescent="0.2">
      <c r="A688">
        <v>124084</v>
      </c>
      <c r="B688" t="s">
        <v>428</v>
      </c>
      <c r="C688" t="s">
        <v>190</v>
      </c>
      <c r="D688" t="s">
        <v>190</v>
      </c>
      <c r="E688" t="s">
        <v>190</v>
      </c>
      <c r="F688" t="s">
        <v>190</v>
      </c>
      <c r="G688" t="s">
        <v>188</v>
      </c>
      <c r="H688" t="s">
        <v>190</v>
      </c>
      <c r="I688" t="s">
        <v>190</v>
      </c>
      <c r="J688" t="s">
        <v>190</v>
      </c>
      <c r="K688" t="s">
        <v>190</v>
      </c>
      <c r="L688" t="s">
        <v>188</v>
      </c>
      <c r="M688" t="s">
        <v>189</v>
      </c>
      <c r="N688" t="s">
        <v>190</v>
      </c>
      <c r="O688" t="s">
        <v>188</v>
      </c>
      <c r="P688" t="s">
        <v>190</v>
      </c>
      <c r="Q688" t="s">
        <v>190</v>
      </c>
      <c r="R688" t="s">
        <v>190</v>
      </c>
      <c r="S688" t="s">
        <v>188</v>
      </c>
      <c r="T688" t="s">
        <v>188</v>
      </c>
      <c r="U688" t="s">
        <v>190</v>
      </c>
      <c r="V688" t="s">
        <v>190</v>
      </c>
      <c r="W688" t="s">
        <v>188</v>
      </c>
      <c r="X688" t="s">
        <v>189</v>
      </c>
      <c r="Y688" t="s">
        <v>189</v>
      </c>
      <c r="Z688" t="s">
        <v>189</v>
      </c>
      <c r="AA688" t="s">
        <v>189</v>
      </c>
      <c r="AB688" t="s">
        <v>189</v>
      </c>
      <c r="AC688" t="s">
        <v>189</v>
      </c>
      <c r="AD688" t="s">
        <v>189</v>
      </c>
      <c r="AE688" t="s">
        <v>189</v>
      </c>
      <c r="AF688" t="s">
        <v>189</v>
      </c>
      <c r="AG688"/>
      <c r="AH688"/>
      <c r="AI688"/>
      <c r="AJ688"/>
      <c r="AK688"/>
      <c r="AL688"/>
      <c r="AM688"/>
      <c r="AN688"/>
      <c r="AO688"/>
      <c r="AP688"/>
      <c r="AQ688" s="241">
        <v>0</v>
      </c>
      <c r="AR688" s="241">
        <v>0</v>
      </c>
    </row>
    <row r="689" spans="1:44" x14ac:dyDescent="0.2">
      <c r="A689">
        <v>124088</v>
      </c>
      <c r="B689" t="s">
        <v>428</v>
      </c>
      <c r="C689" t="s">
        <v>190</v>
      </c>
      <c r="D689" t="s">
        <v>190</v>
      </c>
      <c r="E689" t="s">
        <v>189</v>
      </c>
      <c r="F689" t="s">
        <v>190</v>
      </c>
      <c r="G689" t="s">
        <v>190</v>
      </c>
      <c r="H689" t="s">
        <v>190</v>
      </c>
      <c r="I689" t="s">
        <v>190</v>
      </c>
      <c r="J689" t="s">
        <v>190</v>
      </c>
      <c r="K689" t="s">
        <v>190</v>
      </c>
      <c r="L689" t="s">
        <v>188</v>
      </c>
      <c r="M689" t="s">
        <v>189</v>
      </c>
      <c r="N689" t="s">
        <v>188</v>
      </c>
      <c r="O689" t="s">
        <v>190</v>
      </c>
      <c r="P689" t="s">
        <v>190</v>
      </c>
      <c r="Q689" t="s">
        <v>190</v>
      </c>
      <c r="R689" t="s">
        <v>188</v>
      </c>
      <c r="S689" t="s">
        <v>190</v>
      </c>
      <c r="T689" t="s">
        <v>188</v>
      </c>
      <c r="U689" t="s">
        <v>190</v>
      </c>
      <c r="V689" t="s">
        <v>188</v>
      </c>
      <c r="W689" t="s">
        <v>190</v>
      </c>
      <c r="X689" t="s">
        <v>190</v>
      </c>
      <c r="Y689" t="s">
        <v>190</v>
      </c>
      <c r="Z689" t="s">
        <v>190</v>
      </c>
      <c r="AA689" t="s">
        <v>190</v>
      </c>
      <c r="AB689" t="s">
        <v>189</v>
      </c>
      <c r="AC689" t="s">
        <v>189</v>
      </c>
      <c r="AD689" t="s">
        <v>189</v>
      </c>
      <c r="AE689" t="s">
        <v>189</v>
      </c>
      <c r="AF689" t="s">
        <v>189</v>
      </c>
      <c r="AG689"/>
      <c r="AH689"/>
      <c r="AI689"/>
      <c r="AJ689"/>
      <c r="AK689"/>
      <c r="AL689"/>
      <c r="AM689"/>
      <c r="AN689"/>
      <c r="AO689"/>
      <c r="AP689"/>
      <c r="AQ689" s="241">
        <v>0</v>
      </c>
      <c r="AR689" s="241">
        <v>0</v>
      </c>
    </row>
    <row r="690" spans="1:44" x14ac:dyDescent="0.2">
      <c r="A690">
        <v>124090</v>
      </c>
      <c r="B690" t="s">
        <v>428</v>
      </c>
      <c r="C690" t="s">
        <v>190</v>
      </c>
      <c r="D690" t="s">
        <v>190</v>
      </c>
      <c r="E690" t="s">
        <v>190</v>
      </c>
      <c r="F690" t="s">
        <v>190</v>
      </c>
      <c r="G690" t="s">
        <v>188</v>
      </c>
      <c r="H690" t="s">
        <v>190</v>
      </c>
      <c r="I690" t="s">
        <v>189</v>
      </c>
      <c r="J690" t="s">
        <v>189</v>
      </c>
      <c r="K690" t="s">
        <v>189</v>
      </c>
      <c r="L690" t="s">
        <v>189</v>
      </c>
      <c r="M690" t="s">
        <v>188</v>
      </c>
      <c r="N690" t="s">
        <v>188</v>
      </c>
      <c r="O690" t="s">
        <v>190</v>
      </c>
      <c r="P690" t="s">
        <v>190</v>
      </c>
      <c r="Q690" t="s">
        <v>188</v>
      </c>
      <c r="R690" t="s">
        <v>190</v>
      </c>
      <c r="S690" t="s">
        <v>190</v>
      </c>
      <c r="T690" t="s">
        <v>190</v>
      </c>
      <c r="U690" t="s">
        <v>190</v>
      </c>
      <c r="V690" t="s">
        <v>190</v>
      </c>
      <c r="W690" t="s">
        <v>190</v>
      </c>
      <c r="X690" t="s">
        <v>190</v>
      </c>
      <c r="Y690" t="s">
        <v>189</v>
      </c>
      <c r="Z690" t="s">
        <v>189</v>
      </c>
      <c r="AA690" t="s">
        <v>189</v>
      </c>
      <c r="AB690" t="s">
        <v>189</v>
      </c>
      <c r="AC690" t="s">
        <v>189</v>
      </c>
      <c r="AD690" t="s">
        <v>189</v>
      </c>
      <c r="AE690" t="s">
        <v>189</v>
      </c>
      <c r="AF690" t="s">
        <v>189</v>
      </c>
      <c r="AG690"/>
      <c r="AH690"/>
      <c r="AI690"/>
      <c r="AJ690"/>
      <c r="AK690"/>
      <c r="AL690"/>
      <c r="AM690"/>
      <c r="AN690"/>
      <c r="AO690"/>
      <c r="AP690"/>
      <c r="AQ690" s="241">
        <v>0</v>
      </c>
      <c r="AR690" s="241">
        <v>0</v>
      </c>
    </row>
    <row r="691" spans="1:44" x14ac:dyDescent="0.2">
      <c r="A691">
        <v>124095</v>
      </c>
      <c r="B691" t="s">
        <v>428</v>
      </c>
      <c r="C691" t="s">
        <v>190</v>
      </c>
      <c r="D691" t="s">
        <v>190</v>
      </c>
      <c r="E691" t="s">
        <v>188</v>
      </c>
      <c r="F691" t="s">
        <v>190</v>
      </c>
      <c r="G691" t="s">
        <v>190</v>
      </c>
      <c r="H691" t="s">
        <v>188</v>
      </c>
      <c r="I691" t="s">
        <v>188</v>
      </c>
      <c r="J691" t="s">
        <v>190</v>
      </c>
      <c r="K691" t="s">
        <v>190</v>
      </c>
      <c r="L691" t="s">
        <v>190</v>
      </c>
      <c r="M691" t="s">
        <v>189</v>
      </c>
      <c r="N691" t="s">
        <v>190</v>
      </c>
      <c r="O691" t="s">
        <v>188</v>
      </c>
      <c r="P691" t="s">
        <v>188</v>
      </c>
      <c r="Q691" t="s">
        <v>188</v>
      </c>
      <c r="R691" t="s">
        <v>188</v>
      </c>
      <c r="S691" t="s">
        <v>188</v>
      </c>
      <c r="T691" t="s">
        <v>188</v>
      </c>
      <c r="U691" t="s">
        <v>188</v>
      </c>
      <c r="V691" t="s">
        <v>188</v>
      </c>
      <c r="W691" t="s">
        <v>190</v>
      </c>
      <c r="X691" t="s">
        <v>189</v>
      </c>
      <c r="Y691" t="s">
        <v>190</v>
      </c>
      <c r="Z691" t="s">
        <v>189</v>
      </c>
      <c r="AA691" t="s">
        <v>190</v>
      </c>
      <c r="AB691" t="s">
        <v>189</v>
      </c>
      <c r="AC691" t="s">
        <v>189</v>
      </c>
      <c r="AD691" t="s">
        <v>189</v>
      </c>
      <c r="AE691" t="s">
        <v>189</v>
      </c>
      <c r="AF691" t="s">
        <v>189</v>
      </c>
      <c r="AG691"/>
      <c r="AH691"/>
      <c r="AI691"/>
      <c r="AJ691"/>
      <c r="AK691"/>
      <c r="AL691"/>
      <c r="AM691"/>
      <c r="AN691"/>
      <c r="AO691"/>
      <c r="AP691"/>
      <c r="AQ691" s="241">
        <v>0</v>
      </c>
      <c r="AR691" s="241">
        <v>0</v>
      </c>
    </row>
    <row r="692" spans="1:44" x14ac:dyDescent="0.2">
      <c r="A692">
        <v>124097</v>
      </c>
      <c r="B692" t="s">
        <v>428</v>
      </c>
      <c r="C692" t="s">
        <v>190</v>
      </c>
      <c r="D692" t="s">
        <v>190</v>
      </c>
      <c r="E692" t="s">
        <v>188</v>
      </c>
      <c r="F692" t="s">
        <v>190</v>
      </c>
      <c r="G692" t="s">
        <v>190</v>
      </c>
      <c r="H692" t="s">
        <v>190</v>
      </c>
      <c r="I692" t="s">
        <v>190</v>
      </c>
      <c r="J692" t="s">
        <v>190</v>
      </c>
      <c r="K692" t="s">
        <v>190</v>
      </c>
      <c r="L692" t="s">
        <v>190</v>
      </c>
      <c r="M692" t="s">
        <v>189</v>
      </c>
      <c r="N692" t="s">
        <v>190</v>
      </c>
      <c r="O692" t="s">
        <v>190</v>
      </c>
      <c r="P692" t="s">
        <v>188</v>
      </c>
      <c r="Q692" t="s">
        <v>190</v>
      </c>
      <c r="R692" t="s">
        <v>188</v>
      </c>
      <c r="S692" t="s">
        <v>190</v>
      </c>
      <c r="T692" t="s">
        <v>188</v>
      </c>
      <c r="U692" t="s">
        <v>188</v>
      </c>
      <c r="V692" t="s">
        <v>190</v>
      </c>
      <c r="W692" t="s">
        <v>190</v>
      </c>
      <c r="X692" t="s">
        <v>190</v>
      </c>
      <c r="Y692" t="s">
        <v>190</v>
      </c>
      <c r="Z692" t="s">
        <v>190</v>
      </c>
      <c r="AA692" t="s">
        <v>190</v>
      </c>
      <c r="AB692" t="s">
        <v>190</v>
      </c>
      <c r="AC692" t="s">
        <v>190</v>
      </c>
      <c r="AD692" t="s">
        <v>190</v>
      </c>
      <c r="AE692" t="s">
        <v>190</v>
      </c>
      <c r="AF692" t="s">
        <v>190</v>
      </c>
      <c r="AG692"/>
      <c r="AH692"/>
      <c r="AI692"/>
      <c r="AJ692"/>
      <c r="AK692"/>
      <c r="AL692"/>
      <c r="AM692"/>
      <c r="AN692"/>
      <c r="AO692"/>
      <c r="AP692"/>
      <c r="AQ692" s="241">
        <v>0</v>
      </c>
      <c r="AR692" s="241">
        <v>0</v>
      </c>
    </row>
    <row r="693" spans="1:44" x14ac:dyDescent="0.2">
      <c r="A693">
        <v>124101</v>
      </c>
      <c r="B693" t="s">
        <v>428</v>
      </c>
      <c r="C693" t="s">
        <v>190</v>
      </c>
      <c r="D693" t="s">
        <v>188</v>
      </c>
      <c r="E693" t="s">
        <v>188</v>
      </c>
      <c r="F693" t="s">
        <v>188</v>
      </c>
      <c r="G693" t="s">
        <v>190</v>
      </c>
      <c r="H693" t="s">
        <v>189</v>
      </c>
      <c r="I693" t="s">
        <v>190</v>
      </c>
      <c r="J693" t="s">
        <v>190</v>
      </c>
      <c r="K693" t="s">
        <v>190</v>
      </c>
      <c r="L693" t="s">
        <v>190</v>
      </c>
      <c r="M693" t="s">
        <v>190</v>
      </c>
      <c r="N693" t="s">
        <v>188</v>
      </c>
      <c r="O693" t="s">
        <v>190</v>
      </c>
      <c r="P693" t="s">
        <v>189</v>
      </c>
      <c r="Q693" t="s">
        <v>190</v>
      </c>
      <c r="R693"/>
      <c r="S693"/>
      <c r="T693"/>
      <c r="U693"/>
      <c r="V693"/>
      <c r="W693" t="s">
        <v>190</v>
      </c>
      <c r="X693" t="s">
        <v>190</v>
      </c>
      <c r="Y693" t="s">
        <v>190</v>
      </c>
      <c r="Z693" t="s">
        <v>190</v>
      </c>
      <c r="AA693" t="s">
        <v>190</v>
      </c>
      <c r="AB693" t="s">
        <v>190</v>
      </c>
      <c r="AC693" t="s">
        <v>190</v>
      </c>
      <c r="AD693" t="s">
        <v>190</v>
      </c>
      <c r="AE693" t="s">
        <v>189</v>
      </c>
      <c r="AF693" t="s">
        <v>189</v>
      </c>
      <c r="AG693"/>
      <c r="AH693"/>
      <c r="AI693"/>
      <c r="AJ693"/>
      <c r="AK693"/>
      <c r="AL693"/>
      <c r="AM693"/>
      <c r="AN693"/>
      <c r="AO693"/>
      <c r="AP693"/>
      <c r="AQ693" s="241">
        <v>0</v>
      </c>
      <c r="AR693" s="241">
        <v>0</v>
      </c>
    </row>
    <row r="694" spans="1:44" x14ac:dyDescent="0.2">
      <c r="A694">
        <v>124102</v>
      </c>
      <c r="B694" t="s">
        <v>431</v>
      </c>
      <c r="C694" t="s">
        <v>190</v>
      </c>
      <c r="D694" t="s">
        <v>188</v>
      </c>
      <c r="E694" t="s">
        <v>190</v>
      </c>
      <c r="F694" t="s">
        <v>190</v>
      </c>
      <c r="G694" t="s">
        <v>190</v>
      </c>
      <c r="H694" t="s">
        <v>190</v>
      </c>
      <c r="I694" t="s">
        <v>190</v>
      </c>
      <c r="J694" t="s">
        <v>190</v>
      </c>
      <c r="K694" t="s">
        <v>188</v>
      </c>
      <c r="L694" t="s">
        <v>190</v>
      </c>
      <c r="M694" t="s">
        <v>190</v>
      </c>
      <c r="N694" t="s">
        <v>190</v>
      </c>
      <c r="O694" t="s">
        <v>190</v>
      </c>
      <c r="P694" t="s">
        <v>188</v>
      </c>
      <c r="Q694" t="s">
        <v>190</v>
      </c>
      <c r="R694" t="s">
        <v>190</v>
      </c>
      <c r="S694" t="s">
        <v>189</v>
      </c>
      <c r="T694" t="s">
        <v>190</v>
      </c>
      <c r="U694" t="s">
        <v>190</v>
      </c>
      <c r="V694" t="s">
        <v>189</v>
      </c>
      <c r="W694" t="s">
        <v>189</v>
      </c>
      <c r="X694" t="s">
        <v>189</v>
      </c>
      <c r="Y694" t="s">
        <v>189</v>
      </c>
      <c r="Z694" t="s">
        <v>189</v>
      </c>
      <c r="AA694" t="s">
        <v>189</v>
      </c>
      <c r="AB694"/>
      <c r="AC694"/>
      <c r="AD694"/>
      <c r="AE694"/>
      <c r="AF694"/>
      <c r="AG694"/>
      <c r="AH694"/>
      <c r="AI694"/>
      <c r="AJ694"/>
      <c r="AK694"/>
      <c r="AL694"/>
      <c r="AM694"/>
      <c r="AN694"/>
      <c r="AO694"/>
      <c r="AP694"/>
      <c r="AQ694" s="241">
        <v>0</v>
      </c>
      <c r="AR694" s="241">
        <v>0</v>
      </c>
    </row>
    <row r="695" spans="1:44" x14ac:dyDescent="0.2">
      <c r="A695">
        <v>124107</v>
      </c>
      <c r="B695" t="s">
        <v>428</v>
      </c>
      <c r="C695" t="s">
        <v>190</v>
      </c>
      <c r="D695" t="s">
        <v>190</v>
      </c>
      <c r="E695" t="s">
        <v>190</v>
      </c>
      <c r="F695" t="s">
        <v>190</v>
      </c>
      <c r="G695" t="s">
        <v>188</v>
      </c>
      <c r="H695" t="s">
        <v>188</v>
      </c>
      <c r="I695" t="s">
        <v>190</v>
      </c>
      <c r="J695" t="s">
        <v>190</v>
      </c>
      <c r="K695" t="s">
        <v>190</v>
      </c>
      <c r="L695" t="s">
        <v>190</v>
      </c>
      <c r="M695" t="s">
        <v>189</v>
      </c>
      <c r="N695" t="s">
        <v>188</v>
      </c>
      <c r="O695" t="s">
        <v>188</v>
      </c>
      <c r="P695" t="s">
        <v>188</v>
      </c>
      <c r="Q695" t="s">
        <v>190</v>
      </c>
      <c r="R695" t="s">
        <v>188</v>
      </c>
      <c r="S695" t="s">
        <v>188</v>
      </c>
      <c r="T695" t="s">
        <v>188</v>
      </c>
      <c r="U695" t="s">
        <v>188</v>
      </c>
      <c r="V695" t="s">
        <v>188</v>
      </c>
      <c r="W695" t="s">
        <v>190</v>
      </c>
      <c r="X695" t="s">
        <v>190</v>
      </c>
      <c r="Y695" t="s">
        <v>190</v>
      </c>
      <c r="Z695" t="s">
        <v>190</v>
      </c>
      <c r="AA695" t="s">
        <v>190</v>
      </c>
      <c r="AB695" t="s">
        <v>189</v>
      </c>
      <c r="AC695" t="s">
        <v>189</v>
      </c>
      <c r="AD695" t="s">
        <v>189</v>
      </c>
      <c r="AE695" t="s">
        <v>189</v>
      </c>
      <c r="AF695" t="s">
        <v>189</v>
      </c>
      <c r="AG695"/>
      <c r="AH695"/>
      <c r="AI695"/>
      <c r="AJ695"/>
      <c r="AK695"/>
      <c r="AL695"/>
      <c r="AM695"/>
      <c r="AN695"/>
      <c r="AO695"/>
      <c r="AP695"/>
      <c r="AQ695" s="241">
        <v>0</v>
      </c>
      <c r="AR695" s="241">
        <v>0</v>
      </c>
    </row>
    <row r="696" spans="1:44" x14ac:dyDescent="0.2">
      <c r="A696" s="241">
        <v>124109</v>
      </c>
      <c r="B696" t="s">
        <v>428</v>
      </c>
      <c r="C696" s="241" t="s">
        <v>190</v>
      </c>
      <c r="D696" s="241" t="s">
        <v>190</v>
      </c>
      <c r="E696" s="241" t="s">
        <v>190</v>
      </c>
      <c r="F696" s="241" t="s">
        <v>190</v>
      </c>
      <c r="G696" s="241" t="s">
        <v>190</v>
      </c>
      <c r="H696" s="241" t="s">
        <v>190</v>
      </c>
      <c r="I696" s="241" t="s">
        <v>190</v>
      </c>
      <c r="J696" s="241" t="s">
        <v>190</v>
      </c>
      <c r="K696" s="241" t="s">
        <v>190</v>
      </c>
      <c r="L696" s="241" t="s">
        <v>189</v>
      </c>
      <c r="M696" s="241" t="s">
        <v>190</v>
      </c>
      <c r="N696" s="241" t="s">
        <v>189</v>
      </c>
      <c r="O696" s="241" t="s">
        <v>190</v>
      </c>
      <c r="P696" s="241" t="s">
        <v>190</v>
      </c>
      <c r="Q696" s="241" t="s">
        <v>189</v>
      </c>
      <c r="R696" s="241" t="s">
        <v>189</v>
      </c>
      <c r="S696" s="241" t="s">
        <v>190</v>
      </c>
      <c r="T696" s="241" t="s">
        <v>189</v>
      </c>
      <c r="U696" s="241" t="s">
        <v>190</v>
      </c>
      <c r="V696" s="241" t="s">
        <v>189</v>
      </c>
      <c r="W696" s="241" t="s">
        <v>189</v>
      </c>
      <c r="X696" s="241" t="s">
        <v>189</v>
      </c>
      <c r="Y696" s="241" t="s">
        <v>189</v>
      </c>
      <c r="Z696" s="241" t="s">
        <v>189</v>
      </c>
      <c r="AA696" s="241" t="s">
        <v>189</v>
      </c>
      <c r="AQ696" s="241">
        <v>0</v>
      </c>
      <c r="AR696" s="241">
        <v>0</v>
      </c>
    </row>
    <row r="697" spans="1:44" x14ac:dyDescent="0.2">
      <c r="A697">
        <v>124114</v>
      </c>
      <c r="B697" t="s">
        <v>428</v>
      </c>
      <c r="C697" t="s">
        <v>190</v>
      </c>
      <c r="D697" t="s">
        <v>190</v>
      </c>
      <c r="E697" t="s">
        <v>190</v>
      </c>
      <c r="F697" t="s">
        <v>190</v>
      </c>
      <c r="G697" t="s">
        <v>190</v>
      </c>
      <c r="H697" t="s">
        <v>190</v>
      </c>
      <c r="I697" t="s">
        <v>190</v>
      </c>
      <c r="J697" t="s">
        <v>190</v>
      </c>
      <c r="K697" t="s">
        <v>190</v>
      </c>
      <c r="L697" t="s">
        <v>190</v>
      </c>
      <c r="M697" t="s">
        <v>188</v>
      </c>
      <c r="N697" t="s">
        <v>188</v>
      </c>
      <c r="O697" t="s">
        <v>188</v>
      </c>
      <c r="P697" t="s">
        <v>190</v>
      </c>
      <c r="Q697" t="s">
        <v>190</v>
      </c>
      <c r="R697" t="s">
        <v>188</v>
      </c>
      <c r="S697" t="s">
        <v>188</v>
      </c>
      <c r="T697" t="s">
        <v>190</v>
      </c>
      <c r="U697" t="s">
        <v>190</v>
      </c>
      <c r="V697" t="s">
        <v>190</v>
      </c>
      <c r="W697" t="s">
        <v>188</v>
      </c>
      <c r="X697" t="s">
        <v>188</v>
      </c>
      <c r="Y697" t="s">
        <v>188</v>
      </c>
      <c r="Z697" t="s">
        <v>188</v>
      </c>
      <c r="AA697" t="s">
        <v>188</v>
      </c>
      <c r="AB697" t="s">
        <v>190</v>
      </c>
      <c r="AC697" t="s">
        <v>188</v>
      </c>
      <c r="AD697" t="s">
        <v>190</v>
      </c>
      <c r="AE697" t="s">
        <v>190</v>
      </c>
      <c r="AF697" t="s">
        <v>188</v>
      </c>
      <c r="AG697"/>
      <c r="AH697"/>
      <c r="AI697"/>
      <c r="AJ697"/>
      <c r="AK697"/>
      <c r="AL697"/>
      <c r="AM697"/>
      <c r="AN697"/>
      <c r="AO697"/>
      <c r="AP697"/>
      <c r="AQ697" s="241">
        <v>0</v>
      </c>
      <c r="AR697" s="241">
        <v>0</v>
      </c>
    </row>
    <row r="698" spans="1:44" x14ac:dyDescent="0.2">
      <c r="A698">
        <v>124117</v>
      </c>
      <c r="B698" t="s">
        <v>428</v>
      </c>
      <c r="C698" t="s">
        <v>188</v>
      </c>
      <c r="D698" t="s">
        <v>188</v>
      </c>
      <c r="E698" t="s">
        <v>188</v>
      </c>
      <c r="F698" t="s">
        <v>190</v>
      </c>
      <c r="G698" t="s">
        <v>188</v>
      </c>
      <c r="H698" t="s">
        <v>190</v>
      </c>
      <c r="I698" t="s">
        <v>190</v>
      </c>
      <c r="J698" t="s">
        <v>188</v>
      </c>
      <c r="K698" t="s">
        <v>190</v>
      </c>
      <c r="L698" t="s">
        <v>188</v>
      </c>
      <c r="M698" t="s">
        <v>190</v>
      </c>
      <c r="N698" t="s">
        <v>188</v>
      </c>
      <c r="O698" t="s">
        <v>190</v>
      </c>
      <c r="P698" t="s">
        <v>190</v>
      </c>
      <c r="Q698" t="s">
        <v>190</v>
      </c>
      <c r="R698" t="s">
        <v>190</v>
      </c>
      <c r="S698" t="s">
        <v>188</v>
      </c>
      <c r="T698" t="s">
        <v>188</v>
      </c>
      <c r="U698" t="s">
        <v>188</v>
      </c>
      <c r="V698" t="s">
        <v>188</v>
      </c>
      <c r="W698" t="s">
        <v>188</v>
      </c>
      <c r="X698" t="s">
        <v>188</v>
      </c>
      <c r="Y698" t="s">
        <v>188</v>
      </c>
      <c r="Z698" t="s">
        <v>188</v>
      </c>
      <c r="AA698" t="s">
        <v>188</v>
      </c>
      <c r="AB698" t="s">
        <v>190</v>
      </c>
      <c r="AC698" t="s">
        <v>190</v>
      </c>
      <c r="AD698" t="s">
        <v>190</v>
      </c>
      <c r="AE698" t="s">
        <v>190</v>
      </c>
      <c r="AF698" t="s">
        <v>188</v>
      </c>
      <c r="AG698"/>
      <c r="AH698"/>
      <c r="AI698"/>
      <c r="AJ698"/>
      <c r="AK698"/>
      <c r="AL698"/>
      <c r="AM698"/>
      <c r="AN698"/>
      <c r="AO698"/>
      <c r="AP698"/>
      <c r="AQ698" s="241">
        <v>0</v>
      </c>
      <c r="AR698" s="241">
        <v>0</v>
      </c>
    </row>
    <row r="699" spans="1:44" x14ac:dyDescent="0.2">
      <c r="A699">
        <v>124133</v>
      </c>
      <c r="B699" t="s">
        <v>428</v>
      </c>
      <c r="C699" t="s">
        <v>190</v>
      </c>
      <c r="D699" t="s">
        <v>190</v>
      </c>
      <c r="E699" t="s">
        <v>190</v>
      </c>
      <c r="F699" t="s">
        <v>190</v>
      </c>
      <c r="G699" t="s">
        <v>190</v>
      </c>
      <c r="H699" t="s">
        <v>190</v>
      </c>
      <c r="I699" t="s">
        <v>190</v>
      </c>
      <c r="J699" t="s">
        <v>190</v>
      </c>
      <c r="K699" t="s">
        <v>190</v>
      </c>
      <c r="L699" t="s">
        <v>188</v>
      </c>
      <c r="M699" t="s">
        <v>190</v>
      </c>
      <c r="N699" t="s">
        <v>188</v>
      </c>
      <c r="O699" t="s">
        <v>188</v>
      </c>
      <c r="P699" t="s">
        <v>188</v>
      </c>
      <c r="Q699" t="s">
        <v>188</v>
      </c>
      <c r="R699" t="s">
        <v>190</v>
      </c>
      <c r="S699" t="s">
        <v>190</v>
      </c>
      <c r="T699" t="s">
        <v>188</v>
      </c>
      <c r="U699" t="s">
        <v>188</v>
      </c>
      <c r="V699" t="s">
        <v>188</v>
      </c>
      <c r="W699" t="s">
        <v>190</v>
      </c>
      <c r="X699" t="s">
        <v>190</v>
      </c>
      <c r="Y699" t="s">
        <v>190</v>
      </c>
      <c r="Z699" t="s">
        <v>190</v>
      </c>
      <c r="AA699" t="s">
        <v>190</v>
      </c>
      <c r="AB699" t="s">
        <v>189</v>
      </c>
      <c r="AC699" t="s">
        <v>189</v>
      </c>
      <c r="AD699" t="s">
        <v>189</v>
      </c>
      <c r="AE699" t="s">
        <v>189</v>
      </c>
      <c r="AF699" t="s">
        <v>189</v>
      </c>
      <c r="AG699"/>
      <c r="AH699"/>
      <c r="AI699"/>
      <c r="AJ699"/>
      <c r="AK699"/>
      <c r="AL699"/>
      <c r="AM699"/>
      <c r="AN699"/>
      <c r="AO699"/>
      <c r="AP699"/>
      <c r="AQ699" s="241">
        <v>0</v>
      </c>
      <c r="AR699" s="241">
        <v>0</v>
      </c>
    </row>
    <row r="700" spans="1:44" x14ac:dyDescent="0.2">
      <c r="A700">
        <v>124151</v>
      </c>
      <c r="B700" t="s">
        <v>431</v>
      </c>
      <c r="C700" t="s">
        <v>190</v>
      </c>
      <c r="D700" t="s">
        <v>188</v>
      </c>
      <c r="E700" t="s">
        <v>190</v>
      </c>
      <c r="F700" t="s">
        <v>190</v>
      </c>
      <c r="G700" t="s">
        <v>188</v>
      </c>
      <c r="H700" t="s">
        <v>190</v>
      </c>
      <c r="I700" t="s">
        <v>188</v>
      </c>
      <c r="J700" t="s">
        <v>190</v>
      </c>
      <c r="K700" t="s">
        <v>190</v>
      </c>
      <c r="L700" t="s">
        <v>190</v>
      </c>
      <c r="M700" t="s">
        <v>190</v>
      </c>
      <c r="N700" t="s">
        <v>188</v>
      </c>
      <c r="O700" t="s">
        <v>190</v>
      </c>
      <c r="P700" t="s">
        <v>188</v>
      </c>
      <c r="Q700" t="s">
        <v>190</v>
      </c>
      <c r="R700" t="s">
        <v>188</v>
      </c>
      <c r="S700" t="s">
        <v>188</v>
      </c>
      <c r="T700" t="s">
        <v>188</v>
      </c>
      <c r="U700" t="s">
        <v>188</v>
      </c>
      <c r="V700" t="s">
        <v>188</v>
      </c>
      <c r="W700" t="s">
        <v>189</v>
      </c>
      <c r="X700" t="s">
        <v>189</v>
      </c>
      <c r="Y700" t="s">
        <v>189</v>
      </c>
      <c r="Z700" t="s">
        <v>189</v>
      </c>
      <c r="AA700" t="s">
        <v>189</v>
      </c>
      <c r="AB700"/>
      <c r="AC700"/>
      <c r="AD700"/>
      <c r="AE700"/>
      <c r="AF700"/>
      <c r="AG700"/>
      <c r="AH700"/>
      <c r="AI700"/>
      <c r="AJ700"/>
      <c r="AK700"/>
      <c r="AL700"/>
      <c r="AM700"/>
      <c r="AN700"/>
      <c r="AO700"/>
      <c r="AP700"/>
      <c r="AQ700" s="241">
        <v>0</v>
      </c>
      <c r="AR700" s="241">
        <v>0</v>
      </c>
    </row>
    <row r="701" spans="1:44" x14ac:dyDescent="0.2">
      <c r="A701">
        <v>124151</v>
      </c>
      <c r="B701" t="s">
        <v>431</v>
      </c>
      <c r="C701" t="s">
        <v>190</v>
      </c>
      <c r="D701" t="s">
        <v>188</v>
      </c>
      <c r="E701" t="s">
        <v>190</v>
      </c>
      <c r="F701" t="s">
        <v>190</v>
      </c>
      <c r="G701" t="s">
        <v>188</v>
      </c>
      <c r="H701" t="s">
        <v>190</v>
      </c>
      <c r="I701" t="s">
        <v>188</v>
      </c>
      <c r="J701" t="s">
        <v>190</v>
      </c>
      <c r="K701" t="s">
        <v>190</v>
      </c>
      <c r="L701" t="s">
        <v>190</v>
      </c>
      <c r="M701" t="s">
        <v>190</v>
      </c>
      <c r="N701" t="s">
        <v>188</v>
      </c>
      <c r="O701" t="s">
        <v>190</v>
      </c>
      <c r="P701" t="s">
        <v>188</v>
      </c>
      <c r="Q701" t="s">
        <v>190</v>
      </c>
      <c r="R701" t="s">
        <v>188</v>
      </c>
      <c r="S701" t="s">
        <v>188</v>
      </c>
      <c r="T701" t="s">
        <v>188</v>
      </c>
      <c r="U701" t="s">
        <v>188</v>
      </c>
      <c r="V701" t="s">
        <v>188</v>
      </c>
      <c r="W701" t="s">
        <v>189</v>
      </c>
      <c r="X701" t="s">
        <v>189</v>
      </c>
      <c r="Y701" t="s">
        <v>189</v>
      </c>
      <c r="Z701" t="s">
        <v>189</v>
      </c>
      <c r="AA701" t="s">
        <v>189</v>
      </c>
      <c r="AB701"/>
      <c r="AC701"/>
      <c r="AD701"/>
      <c r="AE701"/>
      <c r="AF701"/>
      <c r="AG701"/>
      <c r="AH701"/>
      <c r="AI701"/>
      <c r="AJ701"/>
      <c r="AK701"/>
      <c r="AL701"/>
      <c r="AM701"/>
      <c r="AN701"/>
      <c r="AO701"/>
      <c r="AP701"/>
      <c r="AQ701" s="241">
        <v>0</v>
      </c>
      <c r="AR701" s="241">
        <v>0</v>
      </c>
    </row>
    <row r="702" spans="1:44" x14ac:dyDescent="0.2">
      <c r="A702" s="241">
        <v>124159</v>
      </c>
      <c r="B702" t="s">
        <v>428</v>
      </c>
      <c r="C702" s="241" t="s">
        <v>190</v>
      </c>
      <c r="D702" s="241" t="s">
        <v>190</v>
      </c>
      <c r="E702" s="241" t="s">
        <v>190</v>
      </c>
      <c r="F702" s="241" t="s">
        <v>190</v>
      </c>
      <c r="G702" s="241" t="s">
        <v>190</v>
      </c>
      <c r="H702" s="241" t="s">
        <v>190</v>
      </c>
      <c r="I702" s="241" t="s">
        <v>190</v>
      </c>
      <c r="J702" s="241" t="s">
        <v>190</v>
      </c>
      <c r="K702" s="241" t="s">
        <v>190</v>
      </c>
      <c r="L702" s="241" t="s">
        <v>190</v>
      </c>
      <c r="M702" s="241" t="s">
        <v>190</v>
      </c>
      <c r="N702" s="241" t="s">
        <v>190</v>
      </c>
      <c r="O702" s="241" t="s">
        <v>189</v>
      </c>
      <c r="P702" s="241" t="s">
        <v>190</v>
      </c>
      <c r="Q702" s="241" t="s">
        <v>190</v>
      </c>
      <c r="R702" s="241" t="s">
        <v>189</v>
      </c>
      <c r="S702" s="241" t="s">
        <v>190</v>
      </c>
      <c r="T702" s="241" t="s">
        <v>189</v>
      </c>
      <c r="U702" s="241" t="s">
        <v>190</v>
      </c>
      <c r="V702" s="241" t="s">
        <v>190</v>
      </c>
      <c r="W702" s="241" t="s">
        <v>190</v>
      </c>
      <c r="X702" s="241" t="s">
        <v>190</v>
      </c>
      <c r="Y702" s="241" t="s">
        <v>188</v>
      </c>
      <c r="Z702" s="241" t="s">
        <v>190</v>
      </c>
      <c r="AA702" s="241" t="s">
        <v>190</v>
      </c>
      <c r="AB702" s="241" t="s">
        <v>190</v>
      </c>
      <c r="AC702" s="241" t="s">
        <v>190</v>
      </c>
      <c r="AD702" s="241" t="s">
        <v>190</v>
      </c>
      <c r="AE702" s="241" t="s">
        <v>190</v>
      </c>
      <c r="AF702" s="241" t="s">
        <v>190</v>
      </c>
      <c r="AQ702" s="241">
        <v>0</v>
      </c>
      <c r="AR702" s="241">
        <v>0</v>
      </c>
    </row>
    <row r="703" spans="1:44" x14ac:dyDescent="0.2">
      <c r="A703" s="241">
        <v>124161</v>
      </c>
      <c r="B703" t="s">
        <v>428</v>
      </c>
      <c r="C703" s="241" t="s">
        <v>190</v>
      </c>
      <c r="D703" s="241" t="s">
        <v>188</v>
      </c>
      <c r="E703" s="241" t="s">
        <v>188</v>
      </c>
      <c r="F703" s="241" t="s">
        <v>190</v>
      </c>
      <c r="G703" s="241" t="s">
        <v>190</v>
      </c>
      <c r="H703" s="241" t="s">
        <v>190</v>
      </c>
      <c r="I703" s="241" t="s">
        <v>190</v>
      </c>
      <c r="J703" s="241" t="s">
        <v>190</v>
      </c>
      <c r="K703" s="241" t="s">
        <v>190</v>
      </c>
      <c r="L703" s="241" t="s">
        <v>190</v>
      </c>
      <c r="M703" s="241" t="s">
        <v>190</v>
      </c>
      <c r="N703" s="241" t="s">
        <v>188</v>
      </c>
      <c r="O703" s="241" t="s">
        <v>188</v>
      </c>
      <c r="P703" s="241" t="s">
        <v>188</v>
      </c>
      <c r="Q703" s="241" t="s">
        <v>188</v>
      </c>
      <c r="R703" s="241" t="s">
        <v>190</v>
      </c>
      <c r="S703" s="241" t="s">
        <v>189</v>
      </c>
      <c r="T703" s="241" t="s">
        <v>190</v>
      </c>
      <c r="U703" s="241" t="s">
        <v>190</v>
      </c>
      <c r="V703" s="241" t="s">
        <v>189</v>
      </c>
      <c r="W703" s="241" t="s">
        <v>189</v>
      </c>
      <c r="X703" s="241" t="s">
        <v>189</v>
      </c>
      <c r="Y703" s="241" t="s">
        <v>190</v>
      </c>
      <c r="Z703" s="241" t="s">
        <v>189</v>
      </c>
      <c r="AA703" s="241" t="s">
        <v>189</v>
      </c>
      <c r="AB703" s="241" t="s">
        <v>189</v>
      </c>
      <c r="AC703" s="241" t="s">
        <v>189</v>
      </c>
      <c r="AD703" s="241" t="s">
        <v>189</v>
      </c>
      <c r="AE703" s="241" t="s">
        <v>189</v>
      </c>
      <c r="AF703" s="241" t="s">
        <v>189</v>
      </c>
      <c r="AQ703" s="241">
        <v>0</v>
      </c>
      <c r="AR703" s="241">
        <v>0</v>
      </c>
    </row>
    <row r="704" spans="1:44" x14ac:dyDescent="0.2">
      <c r="A704">
        <v>124163</v>
      </c>
      <c r="B704" t="s">
        <v>428</v>
      </c>
      <c r="C704" t="s">
        <v>190</v>
      </c>
      <c r="D704" t="s">
        <v>190</v>
      </c>
      <c r="E704" t="s">
        <v>188</v>
      </c>
      <c r="F704" t="s">
        <v>190</v>
      </c>
      <c r="G704" t="s">
        <v>190</v>
      </c>
      <c r="H704" t="s">
        <v>188</v>
      </c>
      <c r="I704" t="s">
        <v>190</v>
      </c>
      <c r="J704" t="s">
        <v>190</v>
      </c>
      <c r="K704" t="s">
        <v>190</v>
      </c>
      <c r="L704" t="s">
        <v>190</v>
      </c>
      <c r="M704" t="s">
        <v>190</v>
      </c>
      <c r="N704" t="s">
        <v>190</v>
      </c>
      <c r="O704" t="s">
        <v>190</v>
      </c>
      <c r="P704" t="s">
        <v>190</v>
      </c>
      <c r="Q704" t="s">
        <v>190</v>
      </c>
      <c r="R704" t="s">
        <v>188</v>
      </c>
      <c r="S704" t="s">
        <v>190</v>
      </c>
      <c r="T704" t="s">
        <v>188</v>
      </c>
      <c r="U704" t="s">
        <v>190</v>
      </c>
      <c r="V704" t="s">
        <v>190</v>
      </c>
      <c r="W704" t="s">
        <v>189</v>
      </c>
      <c r="X704" t="s">
        <v>190</v>
      </c>
      <c r="Y704" t="s">
        <v>188</v>
      </c>
      <c r="Z704" t="s">
        <v>190</v>
      </c>
      <c r="AA704" t="s">
        <v>190</v>
      </c>
      <c r="AB704" t="s">
        <v>189</v>
      </c>
      <c r="AC704" t="s">
        <v>190</v>
      </c>
      <c r="AD704" t="s">
        <v>190</v>
      </c>
      <c r="AE704" t="s">
        <v>188</v>
      </c>
      <c r="AF704" t="s">
        <v>190</v>
      </c>
      <c r="AG704"/>
      <c r="AH704"/>
      <c r="AI704"/>
      <c r="AJ704"/>
      <c r="AK704"/>
      <c r="AL704"/>
      <c r="AM704"/>
      <c r="AN704"/>
      <c r="AO704"/>
      <c r="AP704"/>
      <c r="AQ704" s="241">
        <v>0</v>
      </c>
      <c r="AR704" s="241">
        <v>0</v>
      </c>
    </row>
    <row r="705" spans="1:44" x14ac:dyDescent="0.2">
      <c r="A705">
        <v>124169</v>
      </c>
      <c r="B705" t="s">
        <v>428</v>
      </c>
      <c r="C705" t="s">
        <v>190</v>
      </c>
      <c r="D705" t="s">
        <v>190</v>
      </c>
      <c r="E705" t="s">
        <v>188</v>
      </c>
      <c r="F705" t="s">
        <v>190</v>
      </c>
      <c r="G705" t="s">
        <v>190</v>
      </c>
      <c r="H705" t="s">
        <v>190</v>
      </c>
      <c r="I705" t="s">
        <v>189</v>
      </c>
      <c r="J705" t="s">
        <v>190</v>
      </c>
      <c r="K705" t="s">
        <v>190</v>
      </c>
      <c r="L705" t="s">
        <v>189</v>
      </c>
      <c r="M705" t="s">
        <v>189</v>
      </c>
      <c r="N705" t="s">
        <v>188</v>
      </c>
      <c r="O705" t="s">
        <v>190</v>
      </c>
      <c r="P705" t="s">
        <v>190</v>
      </c>
      <c r="Q705" t="s">
        <v>190</v>
      </c>
      <c r="R705" t="s">
        <v>190</v>
      </c>
      <c r="S705" t="s">
        <v>190</v>
      </c>
      <c r="T705" t="s">
        <v>190</v>
      </c>
      <c r="U705" t="s">
        <v>190</v>
      </c>
      <c r="V705" t="s">
        <v>189</v>
      </c>
      <c r="W705" t="s">
        <v>189</v>
      </c>
      <c r="X705" t="s">
        <v>189</v>
      </c>
      <c r="Y705" t="s">
        <v>189</v>
      </c>
      <c r="Z705" t="s">
        <v>189</v>
      </c>
      <c r="AA705" t="s">
        <v>189</v>
      </c>
      <c r="AB705" t="s">
        <v>189</v>
      </c>
      <c r="AC705" t="s">
        <v>189</v>
      </c>
      <c r="AD705" t="s">
        <v>189</v>
      </c>
      <c r="AE705" t="s">
        <v>189</v>
      </c>
      <c r="AF705" t="s">
        <v>189</v>
      </c>
      <c r="AG705"/>
      <c r="AH705"/>
      <c r="AI705"/>
      <c r="AJ705"/>
      <c r="AK705"/>
      <c r="AL705"/>
      <c r="AM705"/>
      <c r="AN705"/>
      <c r="AO705"/>
      <c r="AP705"/>
      <c r="AQ705" s="241">
        <v>0</v>
      </c>
      <c r="AR705" s="241">
        <v>0</v>
      </c>
    </row>
    <row r="706" spans="1:44" x14ac:dyDescent="0.2">
      <c r="A706">
        <v>124181</v>
      </c>
      <c r="B706" t="s">
        <v>428</v>
      </c>
      <c r="C706" t="s">
        <v>190</v>
      </c>
      <c r="D706" t="s">
        <v>190</v>
      </c>
      <c r="E706" t="s">
        <v>190</v>
      </c>
      <c r="F706" t="s">
        <v>189</v>
      </c>
      <c r="G706" t="s">
        <v>190</v>
      </c>
      <c r="H706" t="s">
        <v>190</v>
      </c>
      <c r="I706" t="s">
        <v>190</v>
      </c>
      <c r="J706" t="s">
        <v>190</v>
      </c>
      <c r="K706" t="s">
        <v>190</v>
      </c>
      <c r="L706" t="s">
        <v>190</v>
      </c>
      <c r="M706" t="s">
        <v>190</v>
      </c>
      <c r="N706" t="s">
        <v>188</v>
      </c>
      <c r="O706" t="s">
        <v>190</v>
      </c>
      <c r="P706" t="s">
        <v>190</v>
      </c>
      <c r="Q706" t="s">
        <v>190</v>
      </c>
      <c r="R706" t="s">
        <v>190</v>
      </c>
      <c r="S706" t="s">
        <v>190</v>
      </c>
      <c r="T706" t="s">
        <v>190</v>
      </c>
      <c r="U706" t="s">
        <v>190</v>
      </c>
      <c r="V706" t="s">
        <v>190</v>
      </c>
      <c r="W706" t="s">
        <v>190</v>
      </c>
      <c r="X706" t="s">
        <v>190</v>
      </c>
      <c r="Y706" t="s">
        <v>188</v>
      </c>
      <c r="Z706" t="s">
        <v>188</v>
      </c>
      <c r="AA706" t="s">
        <v>190</v>
      </c>
      <c r="AB706" t="s">
        <v>190</v>
      </c>
      <c r="AC706" t="s">
        <v>188</v>
      </c>
      <c r="AD706" t="s">
        <v>190</v>
      </c>
      <c r="AE706" t="s">
        <v>190</v>
      </c>
      <c r="AF706" t="s">
        <v>190</v>
      </c>
      <c r="AG706"/>
      <c r="AH706"/>
      <c r="AI706"/>
      <c r="AJ706"/>
      <c r="AK706"/>
      <c r="AL706"/>
      <c r="AM706"/>
      <c r="AN706"/>
      <c r="AO706"/>
      <c r="AP706"/>
      <c r="AQ706" s="241">
        <v>0</v>
      </c>
      <c r="AR706" s="241">
        <v>0</v>
      </c>
    </row>
    <row r="707" spans="1:44" x14ac:dyDescent="0.2">
      <c r="A707" s="241">
        <v>124199</v>
      </c>
      <c r="B707" t="s">
        <v>428</v>
      </c>
      <c r="C707" s="241" t="s">
        <v>188</v>
      </c>
      <c r="D707" s="241" t="s">
        <v>188</v>
      </c>
      <c r="E707" s="241" t="s">
        <v>190</v>
      </c>
      <c r="F707" s="241" t="s">
        <v>188</v>
      </c>
      <c r="G707" s="241" t="s">
        <v>190</v>
      </c>
      <c r="H707" s="241" t="s">
        <v>190</v>
      </c>
      <c r="I707" s="241" t="s">
        <v>189</v>
      </c>
      <c r="J707" s="241" t="s">
        <v>190</v>
      </c>
      <c r="K707" s="241" t="s">
        <v>190</v>
      </c>
      <c r="L707" s="241" t="s">
        <v>190</v>
      </c>
      <c r="M707" s="241" t="s">
        <v>189</v>
      </c>
      <c r="N707" s="241" t="s">
        <v>190</v>
      </c>
      <c r="O707" s="241" t="s">
        <v>190</v>
      </c>
      <c r="P707" s="241" t="s">
        <v>189</v>
      </c>
      <c r="Q707" s="241" t="s">
        <v>190</v>
      </c>
      <c r="R707" s="241" t="s">
        <v>190</v>
      </c>
      <c r="S707" s="241" t="s">
        <v>190</v>
      </c>
      <c r="T707" s="241" t="s">
        <v>189</v>
      </c>
      <c r="U707" s="241" t="s">
        <v>190</v>
      </c>
      <c r="V707" s="241" t="s">
        <v>190</v>
      </c>
      <c r="W707" s="241" t="s">
        <v>189</v>
      </c>
      <c r="X707" s="241" t="s">
        <v>189</v>
      </c>
      <c r="Y707" s="241" t="s">
        <v>189</v>
      </c>
      <c r="Z707" s="241" t="s">
        <v>189</v>
      </c>
      <c r="AA707" s="241" t="s">
        <v>189</v>
      </c>
      <c r="AB707" s="241" t="s">
        <v>189</v>
      </c>
      <c r="AC707" s="241" t="s">
        <v>189</v>
      </c>
      <c r="AD707" s="241" t="s">
        <v>189</v>
      </c>
      <c r="AE707" s="241" t="s">
        <v>189</v>
      </c>
      <c r="AF707" s="241" t="s">
        <v>189</v>
      </c>
      <c r="AQ707" s="241">
        <v>0</v>
      </c>
      <c r="AR707" s="241">
        <v>0</v>
      </c>
    </row>
    <row r="708" spans="1:44" x14ac:dyDescent="0.2">
      <c r="A708">
        <v>124204</v>
      </c>
      <c r="B708" t="s">
        <v>431</v>
      </c>
      <c r="C708" t="s">
        <v>190</v>
      </c>
      <c r="D708" t="s">
        <v>188</v>
      </c>
      <c r="E708" t="s">
        <v>188</v>
      </c>
      <c r="F708" t="s">
        <v>189</v>
      </c>
      <c r="G708" t="s">
        <v>188</v>
      </c>
      <c r="H708" t="s">
        <v>188</v>
      </c>
      <c r="I708" t="s">
        <v>190</v>
      </c>
      <c r="J708" t="s">
        <v>188</v>
      </c>
      <c r="K708" t="s">
        <v>189</v>
      </c>
      <c r="L708" t="s">
        <v>188</v>
      </c>
      <c r="M708" t="s">
        <v>190</v>
      </c>
      <c r="N708" t="s">
        <v>190</v>
      </c>
      <c r="O708" t="s">
        <v>190</v>
      </c>
      <c r="P708" t="s">
        <v>190</v>
      </c>
      <c r="Q708" t="s">
        <v>190</v>
      </c>
      <c r="R708" t="s">
        <v>190</v>
      </c>
      <c r="S708" t="s">
        <v>190</v>
      </c>
      <c r="T708" t="s">
        <v>188</v>
      </c>
      <c r="U708" t="s">
        <v>188</v>
      </c>
      <c r="V708" t="s">
        <v>190</v>
      </c>
      <c r="W708" t="s">
        <v>189</v>
      </c>
      <c r="X708" t="s">
        <v>189</v>
      </c>
      <c r="Y708" t="s">
        <v>189</v>
      </c>
      <c r="Z708" t="s">
        <v>189</v>
      </c>
      <c r="AA708" t="s">
        <v>189</v>
      </c>
      <c r="AB708"/>
      <c r="AC708"/>
      <c r="AD708"/>
      <c r="AE708"/>
      <c r="AF708"/>
      <c r="AG708"/>
      <c r="AH708"/>
      <c r="AI708"/>
      <c r="AJ708"/>
      <c r="AK708"/>
      <c r="AL708"/>
      <c r="AM708"/>
      <c r="AN708"/>
      <c r="AO708"/>
      <c r="AP708"/>
      <c r="AQ708" s="241">
        <v>0</v>
      </c>
      <c r="AR708" s="241">
        <v>0</v>
      </c>
    </row>
    <row r="709" spans="1:44" x14ac:dyDescent="0.2">
      <c r="A709">
        <v>124205</v>
      </c>
      <c r="B709" t="s">
        <v>431</v>
      </c>
      <c r="C709" t="s">
        <v>190</v>
      </c>
      <c r="D709" t="s">
        <v>190</v>
      </c>
      <c r="E709" t="s">
        <v>190</v>
      </c>
      <c r="F709" t="s">
        <v>190</v>
      </c>
      <c r="G709" t="s">
        <v>190</v>
      </c>
      <c r="H709" t="s">
        <v>190</v>
      </c>
      <c r="I709" t="s">
        <v>190</v>
      </c>
      <c r="J709" t="s">
        <v>190</v>
      </c>
      <c r="K709" t="s">
        <v>188</v>
      </c>
      <c r="L709" t="s">
        <v>188</v>
      </c>
      <c r="M709" t="s">
        <v>190</v>
      </c>
      <c r="N709" t="s">
        <v>188</v>
      </c>
      <c r="O709" t="s">
        <v>190</v>
      </c>
      <c r="P709" t="s">
        <v>190</v>
      </c>
      <c r="Q709" t="s">
        <v>188</v>
      </c>
      <c r="R709" t="s">
        <v>188</v>
      </c>
      <c r="S709" t="s">
        <v>190</v>
      </c>
      <c r="T709" t="s">
        <v>188</v>
      </c>
      <c r="U709" t="s">
        <v>188</v>
      </c>
      <c r="V709" t="s">
        <v>188</v>
      </c>
      <c r="W709" t="s">
        <v>189</v>
      </c>
      <c r="X709" t="s">
        <v>189</v>
      </c>
      <c r="Y709" t="s">
        <v>189</v>
      </c>
      <c r="Z709" t="s">
        <v>189</v>
      </c>
      <c r="AA709" t="s">
        <v>189</v>
      </c>
      <c r="AB709"/>
      <c r="AC709"/>
      <c r="AD709"/>
      <c r="AE709"/>
      <c r="AF709"/>
      <c r="AG709"/>
      <c r="AH709"/>
      <c r="AI709"/>
      <c r="AJ709"/>
      <c r="AK709"/>
      <c r="AL709"/>
      <c r="AM709"/>
      <c r="AN709"/>
      <c r="AO709"/>
      <c r="AP709"/>
      <c r="AQ709" s="241">
        <v>0</v>
      </c>
      <c r="AR709" s="241">
        <v>0</v>
      </c>
    </row>
    <row r="710" spans="1:44" x14ac:dyDescent="0.2">
      <c r="A710" s="241">
        <v>124206</v>
      </c>
      <c r="B710" t="s">
        <v>428</v>
      </c>
      <c r="C710" s="241" t="s">
        <v>190</v>
      </c>
      <c r="D710" s="241" t="s">
        <v>188</v>
      </c>
      <c r="E710" s="241" t="s">
        <v>188</v>
      </c>
      <c r="F710" s="241" t="s">
        <v>190</v>
      </c>
      <c r="G710" s="241" t="s">
        <v>190</v>
      </c>
      <c r="H710" s="241" t="s">
        <v>190</v>
      </c>
      <c r="I710" s="241" t="s">
        <v>188</v>
      </c>
      <c r="J710" s="241" t="s">
        <v>188</v>
      </c>
      <c r="K710" s="241" t="s">
        <v>188</v>
      </c>
      <c r="L710" s="241" t="s">
        <v>188</v>
      </c>
      <c r="M710" s="241" t="s">
        <v>189</v>
      </c>
      <c r="N710" s="241" t="s">
        <v>190</v>
      </c>
      <c r="O710" s="241" t="s">
        <v>190</v>
      </c>
      <c r="P710" s="241" t="s">
        <v>189</v>
      </c>
      <c r="Q710" s="241" t="s">
        <v>189</v>
      </c>
      <c r="R710" s="241" t="s">
        <v>190</v>
      </c>
      <c r="S710" s="241" t="s">
        <v>190</v>
      </c>
      <c r="T710" s="241" t="s">
        <v>188</v>
      </c>
      <c r="U710" s="241" t="s">
        <v>190</v>
      </c>
      <c r="V710" s="241" t="s">
        <v>190</v>
      </c>
      <c r="W710" s="241" t="s">
        <v>190</v>
      </c>
      <c r="X710" s="241" t="s">
        <v>190</v>
      </c>
      <c r="Y710" s="241" t="s">
        <v>188</v>
      </c>
      <c r="Z710" s="241" t="s">
        <v>190</v>
      </c>
      <c r="AA710" s="241" t="s">
        <v>190</v>
      </c>
      <c r="AB710" s="241" t="s">
        <v>190</v>
      </c>
      <c r="AC710" s="241" t="s">
        <v>190</v>
      </c>
      <c r="AD710" s="241" t="s">
        <v>190</v>
      </c>
      <c r="AE710" s="241" t="s">
        <v>190</v>
      </c>
      <c r="AF710" s="241" t="s">
        <v>190</v>
      </c>
      <c r="AQ710" s="241">
        <v>0</v>
      </c>
      <c r="AR710" s="241">
        <v>0</v>
      </c>
    </row>
    <row r="711" spans="1:44" x14ac:dyDescent="0.2">
      <c r="A711">
        <v>124207</v>
      </c>
      <c r="B711" t="s">
        <v>431</v>
      </c>
      <c r="C711" t="s">
        <v>190</v>
      </c>
      <c r="D711" t="s">
        <v>190</v>
      </c>
      <c r="E711" t="s">
        <v>188</v>
      </c>
      <c r="F711" t="s">
        <v>190</v>
      </c>
      <c r="G711" t="s">
        <v>190</v>
      </c>
      <c r="H711" t="s">
        <v>190</v>
      </c>
      <c r="I711" t="s">
        <v>190</v>
      </c>
      <c r="J711" t="s">
        <v>190</v>
      </c>
      <c r="K711" t="s">
        <v>190</v>
      </c>
      <c r="L711" t="s">
        <v>190</v>
      </c>
      <c r="M711" t="s">
        <v>190</v>
      </c>
      <c r="N711" t="s">
        <v>190</v>
      </c>
      <c r="O711" t="s">
        <v>190</v>
      </c>
      <c r="P711" t="s">
        <v>190</v>
      </c>
      <c r="Q711" t="s">
        <v>188</v>
      </c>
      <c r="R711" t="s">
        <v>190</v>
      </c>
      <c r="S711" t="s">
        <v>190</v>
      </c>
      <c r="T711" t="s">
        <v>188</v>
      </c>
      <c r="U711" t="s">
        <v>190</v>
      </c>
      <c r="V711" t="s">
        <v>190</v>
      </c>
      <c r="W711" t="s">
        <v>189</v>
      </c>
      <c r="X711" t="s">
        <v>189</v>
      </c>
      <c r="Y711" t="s">
        <v>189</v>
      </c>
      <c r="Z711" t="s">
        <v>189</v>
      </c>
      <c r="AA711" t="s">
        <v>189</v>
      </c>
      <c r="AB711"/>
      <c r="AC711"/>
      <c r="AD711"/>
      <c r="AE711"/>
      <c r="AF711"/>
      <c r="AG711"/>
      <c r="AH711"/>
      <c r="AI711"/>
      <c r="AJ711"/>
      <c r="AK711"/>
      <c r="AL711"/>
      <c r="AM711"/>
      <c r="AN711"/>
      <c r="AO711"/>
      <c r="AP711"/>
      <c r="AQ711" s="241">
        <v>0</v>
      </c>
      <c r="AR711" s="241">
        <v>0</v>
      </c>
    </row>
    <row r="712" spans="1:44" x14ac:dyDescent="0.2">
      <c r="A712" s="241">
        <v>124208</v>
      </c>
      <c r="B712" t="s">
        <v>428</v>
      </c>
      <c r="C712" s="241" t="s">
        <v>188</v>
      </c>
      <c r="D712" s="241" t="s">
        <v>190</v>
      </c>
      <c r="E712" s="241" t="s">
        <v>188</v>
      </c>
      <c r="F712" s="241" t="s">
        <v>190</v>
      </c>
      <c r="G712" s="241" t="s">
        <v>188</v>
      </c>
      <c r="H712" s="241" t="s">
        <v>190</v>
      </c>
      <c r="I712" s="241" t="s">
        <v>190</v>
      </c>
      <c r="J712" s="241" t="s">
        <v>190</v>
      </c>
      <c r="K712" s="241" t="s">
        <v>190</v>
      </c>
      <c r="L712" s="241" t="s">
        <v>190</v>
      </c>
      <c r="M712" s="241" t="s">
        <v>189</v>
      </c>
      <c r="T712" s="241" t="s">
        <v>189</v>
      </c>
      <c r="U712" s="241" t="s">
        <v>189</v>
      </c>
      <c r="W712" s="241" t="s">
        <v>190</v>
      </c>
      <c r="X712" s="241" t="s">
        <v>189</v>
      </c>
      <c r="Y712" s="241" t="s">
        <v>189</v>
      </c>
      <c r="Z712" s="241" t="s">
        <v>189</v>
      </c>
      <c r="AA712" s="241" t="s">
        <v>189</v>
      </c>
      <c r="AB712" s="241" t="s">
        <v>190</v>
      </c>
      <c r="AC712" s="241" t="s">
        <v>190</v>
      </c>
      <c r="AD712" s="241" t="s">
        <v>190</v>
      </c>
      <c r="AE712" s="241" t="s">
        <v>189</v>
      </c>
      <c r="AF712" s="241" t="s">
        <v>190</v>
      </c>
      <c r="AQ712" s="241">
        <v>0</v>
      </c>
      <c r="AR712" s="241">
        <v>0</v>
      </c>
    </row>
    <row r="713" spans="1:44" x14ac:dyDescent="0.2">
      <c r="A713" s="273">
        <v>124216</v>
      </c>
      <c r="B713" t="s">
        <v>428</v>
      </c>
      <c r="C713" s="273" t="s">
        <v>190</v>
      </c>
      <c r="D713" s="273" t="s">
        <v>190</v>
      </c>
      <c r="E713" s="273" t="s">
        <v>190</v>
      </c>
      <c r="F713" s="273" t="s">
        <v>190</v>
      </c>
      <c r="G713" s="273" t="s">
        <v>190</v>
      </c>
      <c r="H713" s="273" t="s">
        <v>190</v>
      </c>
      <c r="I713" s="273" t="s">
        <v>190</v>
      </c>
      <c r="J713" s="273" t="s">
        <v>190</v>
      </c>
      <c r="K713" s="273" t="s">
        <v>190</v>
      </c>
      <c r="L713" s="273" t="s">
        <v>190</v>
      </c>
      <c r="M713" s="273" t="s">
        <v>190</v>
      </c>
      <c r="N713" s="273" t="s">
        <v>190</v>
      </c>
      <c r="O713" s="273" t="s">
        <v>190</v>
      </c>
      <c r="P713" s="273" t="s">
        <v>190</v>
      </c>
      <c r="Q713" s="273" t="s">
        <v>188</v>
      </c>
      <c r="R713" s="273" t="s">
        <v>190</v>
      </c>
      <c r="S713" s="273" t="s">
        <v>190</v>
      </c>
      <c r="T713" s="273" t="s">
        <v>190</v>
      </c>
      <c r="U713" s="273" t="s">
        <v>190</v>
      </c>
      <c r="V713" s="273" t="s">
        <v>190</v>
      </c>
      <c r="W713" s="273" t="s">
        <v>190</v>
      </c>
      <c r="X713" s="273" t="s">
        <v>190</v>
      </c>
      <c r="Y713" s="273" t="s">
        <v>189</v>
      </c>
      <c r="Z713" s="273" t="s">
        <v>190</v>
      </c>
      <c r="AA713" s="273" t="s">
        <v>190</v>
      </c>
      <c r="AB713" s="273" t="s">
        <v>190</v>
      </c>
      <c r="AC713" s="273" t="s">
        <v>189</v>
      </c>
      <c r="AD713" s="273" t="s">
        <v>190</v>
      </c>
      <c r="AE713" s="273" t="s">
        <v>189</v>
      </c>
      <c r="AF713" s="273" t="s">
        <v>189</v>
      </c>
      <c r="AG713" s="273"/>
      <c r="AH713" s="273"/>
      <c r="AI713" s="273"/>
      <c r="AJ713" s="273"/>
      <c r="AK713" s="273"/>
      <c r="AL713" s="273"/>
      <c r="AM713" s="273"/>
      <c r="AN713" s="273"/>
      <c r="AO713" s="273"/>
      <c r="AP713" s="273"/>
      <c r="AQ713" s="241">
        <v>0</v>
      </c>
      <c r="AR713" s="241">
        <v>0</v>
      </c>
    </row>
    <row r="714" spans="1:44" ht="15" x14ac:dyDescent="0.25">
      <c r="A714" s="246">
        <v>124232</v>
      </c>
      <c r="B714" t="s">
        <v>428</v>
      </c>
      <c r="C714" s="245" t="s">
        <v>190</v>
      </c>
      <c r="D714" s="245" t="s">
        <v>190</v>
      </c>
      <c r="E714" s="245" t="s">
        <v>190</v>
      </c>
      <c r="F714" s="245" t="s">
        <v>190</v>
      </c>
      <c r="G714" s="245" t="s">
        <v>188</v>
      </c>
      <c r="H714" s="245" t="s">
        <v>190</v>
      </c>
      <c r="I714" s="245" t="s">
        <v>190</v>
      </c>
      <c r="J714" s="245" t="s">
        <v>190</v>
      </c>
      <c r="K714" s="245" t="s">
        <v>189</v>
      </c>
      <c r="L714" s="245" t="s">
        <v>190</v>
      </c>
      <c r="M714" s="245" t="s">
        <v>189</v>
      </c>
      <c r="N714" s="245" t="s">
        <v>317</v>
      </c>
      <c r="O714" s="245" t="s">
        <v>317</v>
      </c>
      <c r="P714" s="245" t="s">
        <v>317</v>
      </c>
      <c r="Q714" s="245" t="s">
        <v>317</v>
      </c>
      <c r="R714" s="245" t="s">
        <v>317</v>
      </c>
      <c r="S714" s="245" t="s">
        <v>317</v>
      </c>
      <c r="T714" s="245" t="s">
        <v>317</v>
      </c>
      <c r="U714" s="245" t="s">
        <v>317</v>
      </c>
      <c r="V714" s="245" t="s">
        <v>317</v>
      </c>
      <c r="W714" s="245" t="s">
        <v>189</v>
      </c>
      <c r="X714" s="245" t="s">
        <v>189</v>
      </c>
      <c r="Y714" s="245" t="s">
        <v>189</v>
      </c>
      <c r="Z714" s="245" t="s">
        <v>189</v>
      </c>
      <c r="AA714" s="245" t="s">
        <v>189</v>
      </c>
      <c r="AB714" s="245" t="s">
        <v>189</v>
      </c>
      <c r="AC714" s="245" t="s">
        <v>189</v>
      </c>
      <c r="AD714" s="245" t="s">
        <v>189</v>
      </c>
      <c r="AE714" s="245" t="s">
        <v>189</v>
      </c>
      <c r="AF714" s="245" t="s">
        <v>189</v>
      </c>
      <c r="AG714" s="245"/>
      <c r="AH714" s="245"/>
      <c r="AI714" s="245"/>
      <c r="AJ714" s="245"/>
      <c r="AK714" s="245"/>
      <c r="AL714" s="245"/>
      <c r="AM714" s="245"/>
      <c r="AN714" s="245"/>
      <c r="AO714" s="245"/>
      <c r="AP714" s="245"/>
      <c r="AQ714" s="241">
        <v>0</v>
      </c>
      <c r="AR714" s="241">
        <v>0</v>
      </c>
    </row>
    <row r="715" spans="1:44" ht="15" x14ac:dyDescent="0.25">
      <c r="A715" s="246">
        <v>124235</v>
      </c>
      <c r="B715" t="s">
        <v>428</v>
      </c>
      <c r="C715" s="245" t="s">
        <v>189</v>
      </c>
      <c r="D715" s="245" t="s">
        <v>189</v>
      </c>
      <c r="E715" s="245" t="s">
        <v>189</v>
      </c>
      <c r="F715" s="245" t="s">
        <v>189</v>
      </c>
      <c r="G715" s="245" t="s">
        <v>189</v>
      </c>
      <c r="H715" s="245" t="s">
        <v>189</v>
      </c>
      <c r="I715" s="245" t="s">
        <v>189</v>
      </c>
      <c r="J715" s="245" t="s">
        <v>189</v>
      </c>
      <c r="K715" s="245" t="s">
        <v>189</v>
      </c>
      <c r="L715" s="245" t="s">
        <v>189</v>
      </c>
      <c r="M715" s="245" t="s">
        <v>189</v>
      </c>
      <c r="N715" s="245" t="s">
        <v>189</v>
      </c>
      <c r="O715" s="245" t="s">
        <v>189</v>
      </c>
      <c r="P715" s="245" t="s">
        <v>189</v>
      </c>
      <c r="Q715" s="245" t="s">
        <v>189</v>
      </c>
      <c r="R715" s="245" t="s">
        <v>189</v>
      </c>
      <c r="S715" s="245" t="s">
        <v>189</v>
      </c>
      <c r="T715" s="245" t="s">
        <v>189</v>
      </c>
      <c r="U715" s="245" t="s">
        <v>189</v>
      </c>
      <c r="V715" s="245" t="s">
        <v>189</v>
      </c>
      <c r="W715" s="245" t="s">
        <v>189</v>
      </c>
      <c r="X715" s="245" t="s">
        <v>189</v>
      </c>
      <c r="Y715" s="245" t="s">
        <v>189</v>
      </c>
      <c r="Z715" s="245" t="s">
        <v>189</v>
      </c>
      <c r="AA715" s="245" t="s">
        <v>189</v>
      </c>
      <c r="AB715" s="245" t="s">
        <v>189</v>
      </c>
      <c r="AC715" s="245" t="s">
        <v>189</v>
      </c>
      <c r="AD715" s="245" t="s">
        <v>189</v>
      </c>
      <c r="AE715" s="245" t="s">
        <v>189</v>
      </c>
      <c r="AF715" s="245" t="s">
        <v>189</v>
      </c>
      <c r="AG715" s="245"/>
      <c r="AH715" s="245"/>
      <c r="AI715" s="245"/>
      <c r="AJ715" s="245"/>
      <c r="AK715" s="245"/>
      <c r="AL715" s="245"/>
      <c r="AM715" s="245"/>
      <c r="AN715" s="245"/>
      <c r="AO715" s="245"/>
      <c r="AP715" s="245"/>
      <c r="AQ715" s="241">
        <v>0</v>
      </c>
      <c r="AR715" s="241">
        <v>0</v>
      </c>
    </row>
    <row r="716" spans="1:44" x14ac:dyDescent="0.2">
      <c r="A716" s="273">
        <v>124238</v>
      </c>
      <c r="B716" t="s">
        <v>428</v>
      </c>
      <c r="C716" s="273" t="s">
        <v>189</v>
      </c>
      <c r="D716" s="273" t="s">
        <v>189</v>
      </c>
      <c r="E716" s="273" t="s">
        <v>189</v>
      </c>
      <c r="F716" s="273" t="s">
        <v>189</v>
      </c>
      <c r="G716" s="273" t="s">
        <v>188</v>
      </c>
      <c r="H716" s="273" t="s">
        <v>190</v>
      </c>
      <c r="I716" s="273" t="s">
        <v>189</v>
      </c>
      <c r="J716" s="273" t="s">
        <v>189</v>
      </c>
      <c r="K716" s="273" t="s">
        <v>189</v>
      </c>
      <c r="L716" s="273" t="s">
        <v>188</v>
      </c>
      <c r="M716" s="273" t="s">
        <v>189</v>
      </c>
      <c r="N716" s="273" t="s">
        <v>188</v>
      </c>
      <c r="O716" s="273" t="s">
        <v>189</v>
      </c>
      <c r="P716" s="273" t="s">
        <v>190</v>
      </c>
      <c r="Q716" s="273" t="s">
        <v>188</v>
      </c>
      <c r="R716" s="273" t="s">
        <v>188</v>
      </c>
      <c r="S716" s="273" t="s">
        <v>188</v>
      </c>
      <c r="T716" s="273" t="s">
        <v>189</v>
      </c>
      <c r="U716" s="273" t="s">
        <v>188</v>
      </c>
      <c r="V716" s="273" t="s">
        <v>189</v>
      </c>
      <c r="W716" s="273" t="s">
        <v>189</v>
      </c>
      <c r="X716" s="273" t="s">
        <v>189</v>
      </c>
      <c r="Y716" s="273" t="s">
        <v>189</v>
      </c>
      <c r="Z716" s="273" t="s">
        <v>189</v>
      </c>
      <c r="AA716" s="273" t="s">
        <v>189</v>
      </c>
      <c r="AB716" s="273" t="s">
        <v>189</v>
      </c>
      <c r="AC716" s="273" t="s">
        <v>189</v>
      </c>
      <c r="AD716" s="273" t="s">
        <v>189</v>
      </c>
      <c r="AE716" s="273" t="s">
        <v>189</v>
      </c>
      <c r="AF716" s="273" t="s">
        <v>189</v>
      </c>
      <c r="AG716" s="273"/>
      <c r="AH716" s="273"/>
      <c r="AI716" s="273"/>
      <c r="AJ716" s="273"/>
      <c r="AK716" s="273"/>
      <c r="AL716" s="273"/>
      <c r="AM716" s="273"/>
      <c r="AN716" s="273"/>
      <c r="AO716" s="273"/>
      <c r="AP716" s="273"/>
      <c r="AQ716" s="241">
        <v>0</v>
      </c>
      <c r="AR716" s="241">
        <v>0</v>
      </c>
    </row>
    <row r="717" spans="1:44" x14ac:dyDescent="0.2">
      <c r="A717" s="273">
        <v>124239</v>
      </c>
      <c r="B717" t="s">
        <v>428</v>
      </c>
      <c r="C717" s="273" t="s">
        <v>190</v>
      </c>
      <c r="D717" s="273" t="s">
        <v>188</v>
      </c>
      <c r="E717" s="273" t="s">
        <v>188</v>
      </c>
      <c r="F717" s="273" t="s">
        <v>188</v>
      </c>
      <c r="G717" s="273" t="s">
        <v>189</v>
      </c>
      <c r="H717" s="273" t="s">
        <v>190</v>
      </c>
      <c r="I717" s="273" t="s">
        <v>190</v>
      </c>
      <c r="J717" s="273" t="s">
        <v>190</v>
      </c>
      <c r="K717" s="273" t="s">
        <v>190</v>
      </c>
      <c r="L717" s="273" t="s">
        <v>190</v>
      </c>
      <c r="M717" s="273" t="s">
        <v>190</v>
      </c>
      <c r="N717" s="273" t="s">
        <v>190</v>
      </c>
      <c r="O717" s="273" t="s">
        <v>190</v>
      </c>
      <c r="P717" s="273" t="s">
        <v>190</v>
      </c>
      <c r="Q717" s="273" t="s">
        <v>190</v>
      </c>
      <c r="R717" s="273" t="s">
        <v>190</v>
      </c>
      <c r="S717" s="273" t="s">
        <v>190</v>
      </c>
      <c r="T717" s="273" t="s">
        <v>190</v>
      </c>
      <c r="U717" s="273" t="s">
        <v>190</v>
      </c>
      <c r="V717" s="273" t="s">
        <v>190</v>
      </c>
      <c r="W717" s="273" t="s">
        <v>190</v>
      </c>
      <c r="X717" s="273" t="s">
        <v>190</v>
      </c>
      <c r="Y717" s="273" t="s">
        <v>190</v>
      </c>
      <c r="Z717" s="273" t="s">
        <v>190</v>
      </c>
      <c r="AA717" s="273" t="s">
        <v>190</v>
      </c>
      <c r="AB717" s="273" t="s">
        <v>189</v>
      </c>
      <c r="AC717" s="273" t="s">
        <v>189</v>
      </c>
      <c r="AD717" s="273" t="s">
        <v>189</v>
      </c>
      <c r="AE717" s="273" t="s">
        <v>189</v>
      </c>
      <c r="AF717" s="273" t="s">
        <v>189</v>
      </c>
      <c r="AG717" s="273"/>
      <c r="AH717" s="273"/>
      <c r="AI717" s="273"/>
      <c r="AJ717" s="273"/>
      <c r="AK717" s="273"/>
      <c r="AL717" s="273"/>
      <c r="AM717" s="273"/>
      <c r="AN717" s="273"/>
      <c r="AO717" s="273"/>
      <c r="AP717" s="273"/>
      <c r="AQ717" s="241">
        <v>0</v>
      </c>
      <c r="AR717" s="241">
        <v>0</v>
      </c>
    </row>
    <row r="718" spans="1:44" x14ac:dyDescent="0.2">
      <c r="A718" s="273">
        <v>124243</v>
      </c>
      <c r="B718" t="s">
        <v>431</v>
      </c>
      <c r="C718" s="273" t="s">
        <v>190</v>
      </c>
      <c r="D718" s="273" t="s">
        <v>190</v>
      </c>
      <c r="E718" s="273" t="s">
        <v>188</v>
      </c>
      <c r="F718" s="273" t="s">
        <v>190</v>
      </c>
      <c r="G718" s="273" t="s">
        <v>188</v>
      </c>
      <c r="H718" s="273" t="s">
        <v>188</v>
      </c>
      <c r="I718" s="273" t="s">
        <v>189</v>
      </c>
      <c r="J718" s="273" t="s">
        <v>188</v>
      </c>
      <c r="K718" s="273" t="s">
        <v>190</v>
      </c>
      <c r="L718" s="273" t="s">
        <v>188</v>
      </c>
      <c r="M718" s="273" t="s">
        <v>190</v>
      </c>
      <c r="N718" s="273" t="s">
        <v>190</v>
      </c>
      <c r="O718" s="273" t="s">
        <v>190</v>
      </c>
      <c r="P718" s="273" t="s">
        <v>190</v>
      </c>
      <c r="Q718" s="273" t="s">
        <v>188</v>
      </c>
      <c r="R718" s="273" t="s">
        <v>188</v>
      </c>
      <c r="S718" s="273" t="s">
        <v>188</v>
      </c>
      <c r="T718" s="273" t="s">
        <v>189</v>
      </c>
      <c r="U718" s="273" t="s">
        <v>188</v>
      </c>
      <c r="V718" s="273" t="s">
        <v>189</v>
      </c>
      <c r="W718" t="s">
        <v>189</v>
      </c>
      <c r="X718" t="s">
        <v>189</v>
      </c>
      <c r="Y718" t="s">
        <v>189</v>
      </c>
      <c r="Z718" t="s">
        <v>189</v>
      </c>
      <c r="AA718" t="s">
        <v>189</v>
      </c>
      <c r="AB718" s="273"/>
      <c r="AC718" s="273"/>
      <c r="AD718" s="273"/>
      <c r="AE718" s="273"/>
      <c r="AF718" s="273"/>
      <c r="AG718" s="273"/>
      <c r="AH718" s="273"/>
      <c r="AI718" s="273"/>
      <c r="AJ718" s="273"/>
      <c r="AK718" s="273"/>
      <c r="AL718" s="273"/>
      <c r="AM718" s="273"/>
      <c r="AN718" s="273"/>
      <c r="AO718" s="273"/>
      <c r="AP718" s="273"/>
      <c r="AQ718" s="241">
        <v>0</v>
      </c>
      <c r="AR718" s="241">
        <v>0</v>
      </c>
    </row>
    <row r="719" spans="1:44" x14ac:dyDescent="0.2">
      <c r="A719" s="273">
        <v>124247</v>
      </c>
      <c r="B719" t="s">
        <v>428</v>
      </c>
      <c r="C719" s="273" t="s">
        <v>188</v>
      </c>
      <c r="D719" s="273" t="s">
        <v>190</v>
      </c>
      <c r="E719" s="273" t="s">
        <v>190</v>
      </c>
      <c r="F719" s="273" t="s">
        <v>190</v>
      </c>
      <c r="G719" s="273" t="s">
        <v>190</v>
      </c>
      <c r="H719" s="273" t="s">
        <v>189</v>
      </c>
      <c r="I719" s="273" t="s">
        <v>190</v>
      </c>
      <c r="J719" s="273" t="s">
        <v>190</v>
      </c>
      <c r="K719" s="273" t="s">
        <v>190</v>
      </c>
      <c r="L719" s="273" t="s">
        <v>189</v>
      </c>
      <c r="M719" s="273" t="s">
        <v>190</v>
      </c>
      <c r="N719" s="273" t="s">
        <v>190</v>
      </c>
      <c r="O719" s="273" t="s">
        <v>190</v>
      </c>
      <c r="P719" s="273" t="s">
        <v>190</v>
      </c>
      <c r="Q719" s="273" t="s">
        <v>190</v>
      </c>
      <c r="R719" s="273" t="s">
        <v>190</v>
      </c>
      <c r="S719" s="273" t="s">
        <v>190</v>
      </c>
      <c r="T719" s="273" t="s">
        <v>188</v>
      </c>
      <c r="U719" s="273" t="s">
        <v>190</v>
      </c>
      <c r="V719" s="273" t="s">
        <v>190</v>
      </c>
      <c r="W719" s="273" t="s">
        <v>190</v>
      </c>
      <c r="X719" s="273" t="s">
        <v>190</v>
      </c>
      <c r="Y719" s="273" t="s">
        <v>190</v>
      </c>
      <c r="Z719" s="273" t="s">
        <v>190</v>
      </c>
      <c r="AA719" s="273" t="s">
        <v>190</v>
      </c>
      <c r="AB719" s="273" t="s">
        <v>189</v>
      </c>
      <c r="AC719" s="273" t="s">
        <v>189</v>
      </c>
      <c r="AD719" s="273" t="s">
        <v>189</v>
      </c>
      <c r="AE719" s="273" t="s">
        <v>189</v>
      </c>
      <c r="AF719" s="273" t="s">
        <v>189</v>
      </c>
      <c r="AG719" s="273"/>
      <c r="AH719" s="273"/>
      <c r="AI719" s="273"/>
      <c r="AJ719" s="273"/>
      <c r="AK719" s="273"/>
      <c r="AL719" s="273"/>
      <c r="AM719" s="273"/>
      <c r="AN719" s="273"/>
      <c r="AO719" s="273"/>
      <c r="AP719" s="273"/>
      <c r="AQ719" s="241">
        <v>0</v>
      </c>
      <c r="AR719" s="241">
        <v>0</v>
      </c>
    </row>
    <row r="720" spans="1:44" x14ac:dyDescent="0.2">
      <c r="A720" s="273">
        <v>124248</v>
      </c>
      <c r="B720" t="s">
        <v>428</v>
      </c>
      <c r="C720" s="273" t="s">
        <v>190</v>
      </c>
      <c r="D720" s="273" t="s">
        <v>190</v>
      </c>
      <c r="E720" s="273" t="s">
        <v>190</v>
      </c>
      <c r="F720" s="273" t="s">
        <v>190</v>
      </c>
      <c r="G720" s="273" t="s">
        <v>190</v>
      </c>
      <c r="H720" s="273" t="s">
        <v>190</v>
      </c>
      <c r="I720" s="273" t="s">
        <v>190</v>
      </c>
      <c r="J720" s="273" t="s">
        <v>190</v>
      </c>
      <c r="K720" s="273" t="s">
        <v>190</v>
      </c>
      <c r="L720" s="273" t="s">
        <v>188</v>
      </c>
      <c r="M720" s="273" t="s">
        <v>190</v>
      </c>
      <c r="N720" s="273" t="s">
        <v>190</v>
      </c>
      <c r="O720" s="273" t="s">
        <v>190</v>
      </c>
      <c r="P720" s="273" t="s">
        <v>190</v>
      </c>
      <c r="Q720" s="273" t="s">
        <v>190</v>
      </c>
      <c r="R720" s="273" t="s">
        <v>190</v>
      </c>
      <c r="S720" s="273" t="s">
        <v>190</v>
      </c>
      <c r="T720" s="273" t="s">
        <v>188</v>
      </c>
      <c r="U720" s="273" t="s">
        <v>190</v>
      </c>
      <c r="V720" s="273" t="s">
        <v>190</v>
      </c>
      <c r="W720" s="273" t="s">
        <v>190</v>
      </c>
      <c r="X720" s="273" t="s">
        <v>190</v>
      </c>
      <c r="Y720" s="273" t="s">
        <v>190</v>
      </c>
      <c r="Z720" s="273" t="s">
        <v>190</v>
      </c>
      <c r="AA720" s="273" t="s">
        <v>190</v>
      </c>
      <c r="AB720" s="273" t="s">
        <v>189</v>
      </c>
      <c r="AC720" s="273" t="s">
        <v>189</v>
      </c>
      <c r="AD720" s="273" t="s">
        <v>189</v>
      </c>
      <c r="AE720" s="273" t="s">
        <v>189</v>
      </c>
      <c r="AF720" s="273" t="s">
        <v>189</v>
      </c>
      <c r="AG720" s="273"/>
      <c r="AH720" s="273"/>
      <c r="AI720" s="273"/>
      <c r="AJ720" s="273"/>
      <c r="AK720" s="273"/>
      <c r="AL720" s="273"/>
      <c r="AM720" s="273"/>
      <c r="AN720" s="273"/>
      <c r="AO720" s="273"/>
      <c r="AP720" s="273"/>
      <c r="AQ720" s="241">
        <v>0</v>
      </c>
      <c r="AR720" s="241">
        <v>0</v>
      </c>
    </row>
    <row r="721" spans="1:44" x14ac:dyDescent="0.2">
      <c r="A721" s="273">
        <v>124249</v>
      </c>
      <c r="B721" t="s">
        <v>431</v>
      </c>
      <c r="C721" s="273" t="s">
        <v>190</v>
      </c>
      <c r="D721" s="273" t="s">
        <v>190</v>
      </c>
      <c r="E721" s="273" t="s">
        <v>188</v>
      </c>
      <c r="F721" s="273" t="s">
        <v>190</v>
      </c>
      <c r="G721" s="273" t="s">
        <v>190</v>
      </c>
      <c r="H721" s="273" t="s">
        <v>188</v>
      </c>
      <c r="I721" s="273" t="s">
        <v>188</v>
      </c>
      <c r="J721" s="273" t="s">
        <v>190</v>
      </c>
      <c r="K721" s="273" t="s">
        <v>190</v>
      </c>
      <c r="L721" s="273" t="s">
        <v>188</v>
      </c>
      <c r="M721" s="273" t="s">
        <v>190</v>
      </c>
      <c r="N721" s="273" t="s">
        <v>190</v>
      </c>
      <c r="O721" s="273" t="s">
        <v>188</v>
      </c>
      <c r="P721" s="273" t="s">
        <v>188</v>
      </c>
      <c r="Q721" s="273" t="s">
        <v>188</v>
      </c>
      <c r="R721" s="273" t="s">
        <v>188</v>
      </c>
      <c r="S721" s="273" t="s">
        <v>188</v>
      </c>
      <c r="T721" s="273" t="s">
        <v>190</v>
      </c>
      <c r="U721" s="273" t="s">
        <v>188</v>
      </c>
      <c r="V721" s="273" t="s">
        <v>190</v>
      </c>
      <c r="W721" t="s">
        <v>189</v>
      </c>
      <c r="X721" t="s">
        <v>189</v>
      </c>
      <c r="Y721" t="s">
        <v>189</v>
      </c>
      <c r="Z721" t="s">
        <v>189</v>
      </c>
      <c r="AA721" t="s">
        <v>189</v>
      </c>
      <c r="AB721" s="273"/>
      <c r="AC721" s="273"/>
      <c r="AD721" s="273"/>
      <c r="AE721" s="273"/>
      <c r="AF721" s="273"/>
      <c r="AG721" s="273"/>
      <c r="AH721" s="273"/>
      <c r="AI721" s="273"/>
      <c r="AJ721" s="273"/>
      <c r="AK721" s="273"/>
      <c r="AL721" s="273"/>
      <c r="AM721" s="273"/>
      <c r="AN721" s="273"/>
      <c r="AO721" s="273"/>
      <c r="AP721" s="273"/>
      <c r="AQ721" s="241">
        <v>0</v>
      </c>
      <c r="AR721" s="241">
        <v>0</v>
      </c>
    </row>
    <row r="722" spans="1:44" x14ac:dyDescent="0.2">
      <c r="A722" s="273">
        <v>124253</v>
      </c>
      <c r="B722" t="s">
        <v>428</v>
      </c>
      <c r="C722" s="273" t="s">
        <v>188</v>
      </c>
      <c r="D722" s="273" t="s">
        <v>190</v>
      </c>
      <c r="E722" s="273" t="s">
        <v>188</v>
      </c>
      <c r="F722" s="273" t="s">
        <v>189</v>
      </c>
      <c r="G722" s="273" t="s">
        <v>189</v>
      </c>
      <c r="H722" s="273" t="s">
        <v>190</v>
      </c>
      <c r="I722" s="273" t="s">
        <v>189</v>
      </c>
      <c r="J722" s="273" t="s">
        <v>189</v>
      </c>
      <c r="K722" s="273" t="s">
        <v>189</v>
      </c>
      <c r="L722" s="273" t="s">
        <v>189</v>
      </c>
      <c r="M722" s="273" t="s">
        <v>190</v>
      </c>
      <c r="N722" s="273" t="s">
        <v>190</v>
      </c>
      <c r="O722" s="273" t="s">
        <v>190</v>
      </c>
      <c r="P722" s="273" t="s">
        <v>190</v>
      </c>
      <c r="Q722" s="273" t="s">
        <v>190</v>
      </c>
      <c r="R722" s="273" t="s">
        <v>190</v>
      </c>
      <c r="S722" s="273" t="s">
        <v>190</v>
      </c>
      <c r="T722" s="273" t="s">
        <v>190</v>
      </c>
      <c r="U722" s="273" t="s">
        <v>190</v>
      </c>
      <c r="V722" s="273" t="s">
        <v>190</v>
      </c>
      <c r="W722" s="273" t="s">
        <v>190</v>
      </c>
      <c r="X722" s="273" t="s">
        <v>190</v>
      </c>
      <c r="Y722" s="273" t="s">
        <v>190</v>
      </c>
      <c r="Z722" s="273" t="s">
        <v>190</v>
      </c>
      <c r="AA722" s="273" t="s">
        <v>190</v>
      </c>
      <c r="AB722" s="273" t="s">
        <v>189</v>
      </c>
      <c r="AC722" s="273" t="s">
        <v>189</v>
      </c>
      <c r="AD722" s="273" t="s">
        <v>189</v>
      </c>
      <c r="AE722" s="273" t="s">
        <v>189</v>
      </c>
      <c r="AF722" s="273" t="s">
        <v>189</v>
      </c>
      <c r="AG722" s="273"/>
      <c r="AH722" s="273"/>
      <c r="AI722" s="273"/>
      <c r="AJ722" s="273"/>
      <c r="AK722" s="273"/>
      <c r="AL722" s="273"/>
      <c r="AM722" s="273"/>
      <c r="AN722" s="273"/>
      <c r="AO722" s="273"/>
      <c r="AP722" s="273"/>
      <c r="AQ722" s="241">
        <v>0</v>
      </c>
      <c r="AR722" s="241">
        <v>0</v>
      </c>
    </row>
    <row r="723" spans="1:44" x14ac:dyDescent="0.2">
      <c r="A723" s="273">
        <v>124257</v>
      </c>
      <c r="B723" t="s">
        <v>428</v>
      </c>
      <c r="C723" s="273" t="s">
        <v>189</v>
      </c>
      <c r="D723" s="273" t="s">
        <v>189</v>
      </c>
      <c r="E723" s="273" t="s">
        <v>189</v>
      </c>
      <c r="F723" s="273" t="s">
        <v>189</v>
      </c>
      <c r="G723" s="273" t="s">
        <v>189</v>
      </c>
      <c r="H723" s="273" t="s">
        <v>190</v>
      </c>
      <c r="I723" s="273" t="s">
        <v>189</v>
      </c>
      <c r="J723" s="273" t="s">
        <v>189</v>
      </c>
      <c r="K723" s="273" t="s">
        <v>189</v>
      </c>
      <c r="L723" s="273" t="s">
        <v>188</v>
      </c>
      <c r="M723" s="273" t="s">
        <v>190</v>
      </c>
      <c r="N723" s="273" t="s">
        <v>190</v>
      </c>
      <c r="O723" s="273" t="s">
        <v>190</v>
      </c>
      <c r="P723" s="273" t="s">
        <v>190</v>
      </c>
      <c r="Q723" s="273" t="s">
        <v>190</v>
      </c>
      <c r="R723" s="273" t="s">
        <v>190</v>
      </c>
      <c r="S723" s="273" t="s">
        <v>190</v>
      </c>
      <c r="T723" s="273" t="s">
        <v>190</v>
      </c>
      <c r="U723" s="273" t="s">
        <v>190</v>
      </c>
      <c r="V723" s="273" t="s">
        <v>190</v>
      </c>
      <c r="W723" s="273" t="s">
        <v>190</v>
      </c>
      <c r="X723" s="273" t="s">
        <v>190</v>
      </c>
      <c r="Y723" s="273" t="s">
        <v>190</v>
      </c>
      <c r="Z723" s="273" t="s">
        <v>190</v>
      </c>
      <c r="AA723" s="273" t="s">
        <v>190</v>
      </c>
      <c r="AB723" s="273" t="s">
        <v>189</v>
      </c>
      <c r="AC723" s="273" t="s">
        <v>189</v>
      </c>
      <c r="AD723" s="273" t="s">
        <v>189</v>
      </c>
      <c r="AE723" s="273" t="s">
        <v>189</v>
      </c>
      <c r="AF723" s="273" t="s">
        <v>189</v>
      </c>
      <c r="AG723" s="273"/>
      <c r="AH723" s="273"/>
      <c r="AI723" s="273"/>
      <c r="AJ723" s="273"/>
      <c r="AK723" s="273"/>
      <c r="AL723" s="273"/>
      <c r="AM723" s="273"/>
      <c r="AN723" s="273"/>
      <c r="AO723" s="273"/>
      <c r="AP723" s="273"/>
      <c r="AQ723" s="241">
        <v>0</v>
      </c>
      <c r="AR723" s="241">
        <v>0</v>
      </c>
    </row>
    <row r="724" spans="1:44" x14ac:dyDescent="0.2">
      <c r="A724" s="273">
        <v>124258</v>
      </c>
      <c r="B724" t="s">
        <v>428</v>
      </c>
      <c r="C724" s="273" t="s">
        <v>190</v>
      </c>
      <c r="D724" s="273" t="s">
        <v>190</v>
      </c>
      <c r="E724" s="273" t="s">
        <v>190</v>
      </c>
      <c r="F724" s="273" t="s">
        <v>190</v>
      </c>
      <c r="G724" s="273" t="s">
        <v>190</v>
      </c>
      <c r="H724" s="273" t="s">
        <v>190</v>
      </c>
      <c r="I724" s="273" t="s">
        <v>188</v>
      </c>
      <c r="J724" s="273" t="s">
        <v>190</v>
      </c>
      <c r="K724" s="273" t="s">
        <v>190</v>
      </c>
      <c r="L724" s="273" t="s">
        <v>188</v>
      </c>
      <c r="M724" s="273" t="s">
        <v>190</v>
      </c>
      <c r="N724" s="273" t="s">
        <v>190</v>
      </c>
      <c r="O724" s="273" t="s">
        <v>190</v>
      </c>
      <c r="P724" s="273" t="s">
        <v>190</v>
      </c>
      <c r="Q724" s="273" t="s">
        <v>188</v>
      </c>
      <c r="R724" s="273" t="s">
        <v>190</v>
      </c>
      <c r="S724" s="273" t="s">
        <v>190</v>
      </c>
      <c r="T724" s="273" t="s">
        <v>188</v>
      </c>
      <c r="U724" s="273" t="s">
        <v>188</v>
      </c>
      <c r="V724" s="273" t="s">
        <v>190</v>
      </c>
      <c r="W724" s="273" t="s">
        <v>190</v>
      </c>
      <c r="X724" s="273" t="s">
        <v>190</v>
      </c>
      <c r="Y724" s="273" t="s">
        <v>190</v>
      </c>
      <c r="Z724" s="273" t="s">
        <v>190</v>
      </c>
      <c r="AA724" s="273" t="s">
        <v>190</v>
      </c>
      <c r="AB724" s="273" t="s">
        <v>189</v>
      </c>
      <c r="AC724" s="273" t="s">
        <v>189</v>
      </c>
      <c r="AD724" s="273" t="s">
        <v>189</v>
      </c>
      <c r="AE724" s="273" t="s">
        <v>189</v>
      </c>
      <c r="AF724" s="273" t="s">
        <v>189</v>
      </c>
      <c r="AG724" s="273"/>
      <c r="AH724" s="273"/>
      <c r="AI724" s="273"/>
      <c r="AJ724" s="273"/>
      <c r="AK724" s="273"/>
      <c r="AL724" s="273"/>
      <c r="AM724" s="273"/>
      <c r="AN724" s="273"/>
      <c r="AO724" s="273"/>
      <c r="AP724" s="273"/>
      <c r="AQ724" s="241">
        <v>0</v>
      </c>
      <c r="AR724" s="241">
        <v>0</v>
      </c>
    </row>
    <row r="725" spans="1:44" x14ac:dyDescent="0.2">
      <c r="A725" s="273">
        <v>124261</v>
      </c>
      <c r="B725" t="s">
        <v>428</v>
      </c>
      <c r="C725" s="273" t="s">
        <v>188</v>
      </c>
      <c r="D725" s="273" t="s">
        <v>190</v>
      </c>
      <c r="E725" s="273" t="s">
        <v>188</v>
      </c>
      <c r="F725" s="273" t="s">
        <v>190</v>
      </c>
      <c r="G725" s="273" t="s">
        <v>188</v>
      </c>
      <c r="H725" s="273" t="s">
        <v>190</v>
      </c>
      <c r="I725" s="273" t="s">
        <v>190</v>
      </c>
      <c r="J725" s="273" t="s">
        <v>190</v>
      </c>
      <c r="K725" s="273" t="s">
        <v>190</v>
      </c>
      <c r="L725" s="273" t="s">
        <v>190</v>
      </c>
      <c r="M725" s="273" t="s">
        <v>190</v>
      </c>
      <c r="N725" s="273" t="s">
        <v>190</v>
      </c>
      <c r="O725" s="273" t="s">
        <v>190</v>
      </c>
      <c r="P725" s="273" t="s">
        <v>190</v>
      </c>
      <c r="Q725" s="273" t="s">
        <v>190</v>
      </c>
      <c r="R725" s="273" t="s">
        <v>190</v>
      </c>
      <c r="S725" s="273" t="s">
        <v>190</v>
      </c>
      <c r="T725" s="273" t="s">
        <v>190</v>
      </c>
      <c r="U725" s="273" t="s">
        <v>190</v>
      </c>
      <c r="V725" s="273" t="s">
        <v>190</v>
      </c>
      <c r="W725" s="273" t="s">
        <v>190</v>
      </c>
      <c r="X725" s="273" t="s">
        <v>190</v>
      </c>
      <c r="Y725" s="273" t="s">
        <v>190</v>
      </c>
      <c r="Z725" s="273" t="s">
        <v>190</v>
      </c>
      <c r="AA725" s="273" t="s">
        <v>190</v>
      </c>
      <c r="AB725" s="273" t="s">
        <v>189</v>
      </c>
      <c r="AC725" s="273" t="s">
        <v>189</v>
      </c>
      <c r="AD725" s="273" t="s">
        <v>189</v>
      </c>
      <c r="AE725" s="273" t="s">
        <v>189</v>
      </c>
      <c r="AF725" s="273" t="s">
        <v>189</v>
      </c>
      <c r="AG725" s="273"/>
      <c r="AH725" s="273"/>
      <c r="AI725" s="273"/>
      <c r="AJ725" s="273"/>
      <c r="AK725" s="273"/>
      <c r="AL725" s="273"/>
      <c r="AM725" s="273"/>
      <c r="AN725" s="273"/>
      <c r="AO725" s="273"/>
      <c r="AP725" s="273"/>
      <c r="AQ725" s="241">
        <v>0</v>
      </c>
      <c r="AR725" s="241">
        <v>0</v>
      </c>
    </row>
    <row r="726" spans="1:44" x14ac:dyDescent="0.2">
      <c r="A726" s="273">
        <v>124262</v>
      </c>
      <c r="B726" t="s">
        <v>431</v>
      </c>
      <c r="C726" s="273" t="s">
        <v>190</v>
      </c>
      <c r="D726" s="273" t="s">
        <v>190</v>
      </c>
      <c r="E726" s="273" t="s">
        <v>190</v>
      </c>
      <c r="F726" s="273" t="s">
        <v>190</v>
      </c>
      <c r="G726" s="273" t="s">
        <v>190</v>
      </c>
      <c r="H726" s="273" t="s">
        <v>190</v>
      </c>
      <c r="I726" s="273" t="s">
        <v>190</v>
      </c>
      <c r="J726" s="273" t="s">
        <v>190</v>
      </c>
      <c r="K726" s="273" t="s">
        <v>190</v>
      </c>
      <c r="L726" s="273" t="s">
        <v>190</v>
      </c>
      <c r="M726" s="273" t="s">
        <v>190</v>
      </c>
      <c r="N726" s="273" t="s">
        <v>190</v>
      </c>
      <c r="O726" s="273" t="s">
        <v>188</v>
      </c>
      <c r="P726" s="273" t="s">
        <v>190</v>
      </c>
      <c r="Q726" s="273" t="s">
        <v>190</v>
      </c>
      <c r="R726" s="273" t="s">
        <v>190</v>
      </c>
      <c r="S726" s="273" t="s">
        <v>190</v>
      </c>
      <c r="T726" s="273" t="s">
        <v>188</v>
      </c>
      <c r="U726" s="273" t="s">
        <v>190</v>
      </c>
      <c r="V726" s="273" t="s">
        <v>190</v>
      </c>
      <c r="W726" t="s">
        <v>189</v>
      </c>
      <c r="X726" t="s">
        <v>189</v>
      </c>
      <c r="Y726" t="s">
        <v>189</v>
      </c>
      <c r="Z726" t="s">
        <v>189</v>
      </c>
      <c r="AA726" t="s">
        <v>189</v>
      </c>
      <c r="AB726" s="273"/>
      <c r="AC726" s="273"/>
      <c r="AD726" s="273"/>
      <c r="AE726" s="273"/>
      <c r="AF726" s="273"/>
      <c r="AG726" s="273"/>
      <c r="AH726" s="273"/>
      <c r="AI726" s="273"/>
      <c r="AJ726" s="273"/>
      <c r="AK726" s="273"/>
      <c r="AL726" s="273"/>
      <c r="AM726" s="273"/>
      <c r="AN726" s="273"/>
      <c r="AO726" s="273"/>
      <c r="AP726" s="273"/>
      <c r="AQ726" s="241">
        <v>0</v>
      </c>
      <c r="AR726" s="241">
        <v>0</v>
      </c>
    </row>
    <row r="727" spans="1:44" x14ac:dyDescent="0.2">
      <c r="A727" s="273">
        <v>124263</v>
      </c>
      <c r="B727" t="s">
        <v>428</v>
      </c>
      <c r="C727" s="273" t="s">
        <v>190</v>
      </c>
      <c r="D727" s="273" t="s">
        <v>189</v>
      </c>
      <c r="E727" s="273" t="s">
        <v>190</v>
      </c>
      <c r="F727" s="273" t="s">
        <v>190</v>
      </c>
      <c r="G727" s="273" t="s">
        <v>189</v>
      </c>
      <c r="H727" s="273" t="s">
        <v>190</v>
      </c>
      <c r="I727" s="273" t="s">
        <v>190</v>
      </c>
      <c r="J727" s="273" t="s">
        <v>189</v>
      </c>
      <c r="K727" s="273" t="s">
        <v>190</v>
      </c>
      <c r="L727" s="273" t="s">
        <v>189</v>
      </c>
      <c r="M727" s="273" t="s">
        <v>190</v>
      </c>
      <c r="N727" s="273" t="s">
        <v>190</v>
      </c>
      <c r="O727" s="273" t="s">
        <v>190</v>
      </c>
      <c r="P727" s="273" t="s">
        <v>190</v>
      </c>
      <c r="Q727" s="273" t="s">
        <v>190</v>
      </c>
      <c r="R727" s="273" t="s">
        <v>190</v>
      </c>
      <c r="S727" s="273" t="s">
        <v>190</v>
      </c>
      <c r="T727" s="273" t="s">
        <v>190</v>
      </c>
      <c r="U727" s="273" t="s">
        <v>190</v>
      </c>
      <c r="V727" s="273" t="s">
        <v>190</v>
      </c>
      <c r="W727" s="273" t="s">
        <v>190</v>
      </c>
      <c r="X727" s="273" t="s">
        <v>190</v>
      </c>
      <c r="Y727" s="273" t="s">
        <v>190</v>
      </c>
      <c r="Z727" s="273" t="s">
        <v>190</v>
      </c>
      <c r="AA727" s="273" t="s">
        <v>190</v>
      </c>
      <c r="AB727" s="273" t="s">
        <v>189</v>
      </c>
      <c r="AC727" s="273" t="s">
        <v>189</v>
      </c>
      <c r="AD727" s="273" t="s">
        <v>189</v>
      </c>
      <c r="AE727" s="273" t="s">
        <v>189</v>
      </c>
      <c r="AF727" s="273" t="s">
        <v>189</v>
      </c>
      <c r="AG727" s="273"/>
      <c r="AH727" s="273"/>
      <c r="AI727" s="273"/>
      <c r="AJ727" s="273"/>
      <c r="AK727" s="273"/>
      <c r="AL727" s="273"/>
      <c r="AM727" s="273"/>
      <c r="AN727" s="273"/>
      <c r="AO727" s="273"/>
      <c r="AP727" s="273"/>
      <c r="AQ727" s="241">
        <v>0</v>
      </c>
      <c r="AR727" s="241">
        <v>0</v>
      </c>
    </row>
    <row r="728" spans="1:44" x14ac:dyDescent="0.2">
      <c r="A728" s="273">
        <v>124265</v>
      </c>
      <c r="B728" t="s">
        <v>431</v>
      </c>
      <c r="C728" s="273" t="s">
        <v>189</v>
      </c>
      <c r="D728" s="273" t="s">
        <v>190</v>
      </c>
      <c r="E728" s="273" t="s">
        <v>188</v>
      </c>
      <c r="F728" s="273" t="s">
        <v>188</v>
      </c>
      <c r="G728" s="273" t="s">
        <v>189</v>
      </c>
      <c r="H728" s="273" t="s">
        <v>190</v>
      </c>
      <c r="I728" s="273" t="s">
        <v>189</v>
      </c>
      <c r="J728" s="273" t="s">
        <v>190</v>
      </c>
      <c r="K728" s="273" t="s">
        <v>190</v>
      </c>
      <c r="L728" s="273" t="s">
        <v>190</v>
      </c>
      <c r="M728" s="273" t="s">
        <v>190</v>
      </c>
      <c r="N728" s="273" t="s">
        <v>190</v>
      </c>
      <c r="O728" s="273" t="s">
        <v>190</v>
      </c>
      <c r="P728" s="273" t="s">
        <v>190</v>
      </c>
      <c r="Q728" s="273" t="s">
        <v>190</v>
      </c>
      <c r="R728" s="273" t="s">
        <v>190</v>
      </c>
      <c r="S728" s="273" t="s">
        <v>190</v>
      </c>
      <c r="T728" s="273" t="s">
        <v>189</v>
      </c>
      <c r="U728" s="273" t="s">
        <v>189</v>
      </c>
      <c r="V728" s="273" t="s">
        <v>190</v>
      </c>
      <c r="W728" t="s">
        <v>189</v>
      </c>
      <c r="X728" t="s">
        <v>189</v>
      </c>
      <c r="Y728" t="s">
        <v>189</v>
      </c>
      <c r="Z728" t="s">
        <v>189</v>
      </c>
      <c r="AA728" t="s">
        <v>189</v>
      </c>
      <c r="AB728" s="273"/>
      <c r="AC728" s="273"/>
      <c r="AD728" s="273"/>
      <c r="AE728" s="273"/>
      <c r="AF728" s="273"/>
      <c r="AG728" s="273"/>
      <c r="AH728" s="273"/>
      <c r="AI728" s="273"/>
      <c r="AJ728" s="273"/>
      <c r="AK728" s="273"/>
      <c r="AL728" s="273"/>
      <c r="AM728" s="273"/>
      <c r="AN728" s="273"/>
      <c r="AO728" s="273"/>
      <c r="AP728" s="273"/>
      <c r="AQ728" s="241">
        <v>0</v>
      </c>
      <c r="AR728" s="241">
        <v>0</v>
      </c>
    </row>
    <row r="729" spans="1:44" x14ac:dyDescent="0.2">
      <c r="A729" s="273">
        <v>124266</v>
      </c>
      <c r="B729" t="s">
        <v>428</v>
      </c>
      <c r="C729" s="273" t="s">
        <v>190</v>
      </c>
      <c r="D729" s="273" t="s">
        <v>190</v>
      </c>
      <c r="E729" s="273" t="s">
        <v>190</v>
      </c>
      <c r="F729" s="273" t="s">
        <v>190</v>
      </c>
      <c r="G729" s="273" t="s">
        <v>190</v>
      </c>
      <c r="H729" s="273" t="s">
        <v>190</v>
      </c>
      <c r="I729" s="273" t="s">
        <v>190</v>
      </c>
      <c r="J729" s="273" t="s">
        <v>190</v>
      </c>
      <c r="K729" s="273" t="s">
        <v>190</v>
      </c>
      <c r="L729" s="273" t="s">
        <v>188</v>
      </c>
      <c r="M729" s="273" t="s">
        <v>190</v>
      </c>
      <c r="N729" s="273" t="s">
        <v>190</v>
      </c>
      <c r="O729" s="273" t="s">
        <v>190</v>
      </c>
      <c r="P729" s="273" t="s">
        <v>190</v>
      </c>
      <c r="Q729" s="273" t="s">
        <v>190</v>
      </c>
      <c r="R729" s="273" t="s">
        <v>190</v>
      </c>
      <c r="S729" s="273" t="s">
        <v>190</v>
      </c>
      <c r="T729" s="273" t="s">
        <v>190</v>
      </c>
      <c r="U729" s="273" t="s">
        <v>188</v>
      </c>
      <c r="V729" s="273" t="s">
        <v>189</v>
      </c>
      <c r="W729" s="273" t="s">
        <v>190</v>
      </c>
      <c r="X729" s="273" t="s">
        <v>190</v>
      </c>
      <c r="Y729" s="273" t="s">
        <v>190</v>
      </c>
      <c r="Z729" s="273" t="s">
        <v>190</v>
      </c>
      <c r="AA729" s="273" t="s">
        <v>190</v>
      </c>
      <c r="AB729" s="273" t="s">
        <v>189</v>
      </c>
      <c r="AC729" s="273" t="s">
        <v>189</v>
      </c>
      <c r="AD729" s="273" t="s">
        <v>189</v>
      </c>
      <c r="AE729" s="273" t="s">
        <v>189</v>
      </c>
      <c r="AF729" s="273" t="s">
        <v>189</v>
      </c>
      <c r="AG729" s="273"/>
      <c r="AH729" s="273"/>
      <c r="AI729" s="273"/>
      <c r="AJ729" s="273"/>
      <c r="AK729" s="273"/>
      <c r="AL729" s="273"/>
      <c r="AM729" s="273"/>
      <c r="AN729" s="273"/>
      <c r="AO729" s="273"/>
      <c r="AP729" s="273"/>
      <c r="AQ729" s="241">
        <v>0</v>
      </c>
      <c r="AR729" s="241">
        <v>0</v>
      </c>
    </row>
    <row r="730" spans="1:44" x14ac:dyDescent="0.2">
      <c r="A730" s="273">
        <v>124267</v>
      </c>
      <c r="B730" t="s">
        <v>428</v>
      </c>
      <c r="C730" s="273" t="s">
        <v>190</v>
      </c>
      <c r="D730" s="273" t="s">
        <v>190</v>
      </c>
      <c r="E730" s="273" t="s">
        <v>190</v>
      </c>
      <c r="F730" s="273" t="s">
        <v>190</v>
      </c>
      <c r="G730" s="273" t="s">
        <v>190</v>
      </c>
      <c r="H730" s="273" t="s">
        <v>190</v>
      </c>
      <c r="I730" s="273" t="s">
        <v>190</v>
      </c>
      <c r="J730" s="273" t="s">
        <v>190</v>
      </c>
      <c r="K730" s="273" t="s">
        <v>190</v>
      </c>
      <c r="L730" s="273" t="s">
        <v>188</v>
      </c>
      <c r="M730" s="273" t="s">
        <v>188</v>
      </c>
      <c r="N730" s="273" t="s">
        <v>190</v>
      </c>
      <c r="O730" s="273" t="s">
        <v>190</v>
      </c>
      <c r="P730" s="273" t="s">
        <v>188</v>
      </c>
      <c r="Q730" s="273" t="s">
        <v>188</v>
      </c>
      <c r="R730" s="273" t="s">
        <v>190</v>
      </c>
      <c r="S730" s="273" t="s">
        <v>190</v>
      </c>
      <c r="T730" s="273" t="s">
        <v>188</v>
      </c>
      <c r="U730" s="273" t="s">
        <v>190</v>
      </c>
      <c r="V730" s="273" t="s">
        <v>190</v>
      </c>
      <c r="W730" s="273" t="s">
        <v>190</v>
      </c>
      <c r="X730" s="273" t="s">
        <v>190</v>
      </c>
      <c r="Y730" s="273" t="s">
        <v>190</v>
      </c>
      <c r="Z730" s="273" t="s">
        <v>190</v>
      </c>
      <c r="AA730" s="273" t="s">
        <v>190</v>
      </c>
      <c r="AB730" s="273" t="s">
        <v>189</v>
      </c>
      <c r="AC730" s="273" t="s">
        <v>189</v>
      </c>
      <c r="AD730" s="273" t="s">
        <v>189</v>
      </c>
      <c r="AE730" s="273" t="s">
        <v>189</v>
      </c>
      <c r="AF730" s="273" t="s">
        <v>189</v>
      </c>
      <c r="AG730" s="273"/>
      <c r="AH730" s="273"/>
      <c r="AI730" s="273"/>
      <c r="AJ730" s="273"/>
      <c r="AK730" s="273"/>
      <c r="AL730" s="273"/>
      <c r="AM730" s="273"/>
      <c r="AN730" s="273"/>
      <c r="AO730" s="273"/>
      <c r="AP730" s="273"/>
      <c r="AQ730" s="241">
        <v>0</v>
      </c>
      <c r="AR730" s="241">
        <v>0</v>
      </c>
    </row>
    <row r="731" spans="1:44" x14ac:dyDescent="0.2">
      <c r="A731" s="273">
        <v>124268</v>
      </c>
      <c r="B731" t="s">
        <v>428</v>
      </c>
      <c r="C731" s="273" t="s">
        <v>188</v>
      </c>
      <c r="D731" s="273" t="s">
        <v>188</v>
      </c>
      <c r="E731" s="273" t="s">
        <v>190</v>
      </c>
      <c r="F731" s="273" t="s">
        <v>190</v>
      </c>
      <c r="G731" s="273" t="s">
        <v>190</v>
      </c>
      <c r="H731" s="273" t="s">
        <v>190</v>
      </c>
      <c r="I731" s="273" t="s">
        <v>190</v>
      </c>
      <c r="J731" s="273" t="s">
        <v>190</v>
      </c>
      <c r="K731" s="273" t="s">
        <v>188</v>
      </c>
      <c r="L731" s="273" t="s">
        <v>188</v>
      </c>
      <c r="M731" s="273" t="s">
        <v>190</v>
      </c>
      <c r="N731" s="273" t="s">
        <v>190</v>
      </c>
      <c r="O731" s="273" t="s">
        <v>190</v>
      </c>
      <c r="P731" s="273" t="s">
        <v>190</v>
      </c>
      <c r="Q731" s="273" t="s">
        <v>188</v>
      </c>
      <c r="R731" s="273" t="s">
        <v>190</v>
      </c>
      <c r="S731" s="273" t="s">
        <v>190</v>
      </c>
      <c r="T731" s="273" t="s">
        <v>190</v>
      </c>
      <c r="U731" s="273" t="s">
        <v>190</v>
      </c>
      <c r="V731" s="273" t="s">
        <v>190</v>
      </c>
      <c r="W731" s="273" t="s">
        <v>190</v>
      </c>
      <c r="X731" s="273" t="s">
        <v>190</v>
      </c>
      <c r="Y731" s="273" t="s">
        <v>190</v>
      </c>
      <c r="Z731" s="273" t="s">
        <v>190</v>
      </c>
      <c r="AA731" s="273" t="s">
        <v>190</v>
      </c>
      <c r="AB731" s="273" t="s">
        <v>189</v>
      </c>
      <c r="AC731" s="273" t="s">
        <v>189</v>
      </c>
      <c r="AD731" s="273" t="s">
        <v>189</v>
      </c>
      <c r="AE731" s="273" t="s">
        <v>189</v>
      </c>
      <c r="AF731" s="273" t="s">
        <v>189</v>
      </c>
      <c r="AG731" s="273"/>
      <c r="AH731" s="273"/>
      <c r="AI731" s="273"/>
      <c r="AJ731" s="273"/>
      <c r="AK731" s="273"/>
      <c r="AL731" s="273"/>
      <c r="AM731" s="273"/>
      <c r="AN731" s="273"/>
      <c r="AO731" s="273"/>
      <c r="AP731" s="273"/>
      <c r="AQ731" s="241">
        <v>0</v>
      </c>
      <c r="AR731" s="241">
        <v>0</v>
      </c>
    </row>
    <row r="732" spans="1:44" x14ac:dyDescent="0.2">
      <c r="A732" s="273">
        <v>124274</v>
      </c>
      <c r="B732" t="s">
        <v>428</v>
      </c>
      <c r="C732" s="273" t="s">
        <v>190</v>
      </c>
      <c r="D732" s="273" t="s">
        <v>188</v>
      </c>
      <c r="E732" s="273" t="s">
        <v>188</v>
      </c>
      <c r="F732" s="273" t="s">
        <v>188</v>
      </c>
      <c r="G732" s="273" t="s">
        <v>189</v>
      </c>
      <c r="H732" s="273" t="s">
        <v>190</v>
      </c>
      <c r="I732" s="273" t="s">
        <v>189</v>
      </c>
      <c r="J732" s="273" t="s">
        <v>189</v>
      </c>
      <c r="K732" s="273" t="s">
        <v>188</v>
      </c>
      <c r="L732" s="273" t="s">
        <v>188</v>
      </c>
      <c r="M732" s="273" t="s">
        <v>190</v>
      </c>
      <c r="N732" s="273" t="s">
        <v>190</v>
      </c>
      <c r="O732" s="273" t="s">
        <v>190</v>
      </c>
      <c r="P732" s="273" t="s">
        <v>190</v>
      </c>
      <c r="Q732" s="273" t="s">
        <v>188</v>
      </c>
      <c r="R732" s="273" t="s">
        <v>190</v>
      </c>
      <c r="S732" s="273" t="s">
        <v>190</v>
      </c>
      <c r="T732" s="273" t="s">
        <v>190</v>
      </c>
      <c r="U732" s="273" t="s">
        <v>188</v>
      </c>
      <c r="V732" s="273" t="s">
        <v>190</v>
      </c>
      <c r="W732" s="273" t="s">
        <v>190</v>
      </c>
      <c r="X732" s="273" t="s">
        <v>190</v>
      </c>
      <c r="Y732" s="273" t="s">
        <v>190</v>
      </c>
      <c r="Z732" s="273" t="s">
        <v>190</v>
      </c>
      <c r="AA732" s="273" t="s">
        <v>190</v>
      </c>
      <c r="AB732" s="273" t="s">
        <v>189</v>
      </c>
      <c r="AC732" s="273" t="s">
        <v>189</v>
      </c>
      <c r="AD732" s="273" t="s">
        <v>189</v>
      </c>
      <c r="AE732" s="273" t="s">
        <v>189</v>
      </c>
      <c r="AF732" s="273" t="s">
        <v>189</v>
      </c>
      <c r="AG732" s="273"/>
      <c r="AH732" s="273"/>
      <c r="AI732" s="273"/>
      <c r="AJ732" s="273"/>
      <c r="AK732" s="273"/>
      <c r="AL732" s="273"/>
      <c r="AM732" s="273"/>
      <c r="AN732" s="273"/>
      <c r="AO732" s="273"/>
      <c r="AP732" s="273"/>
      <c r="AQ732" s="241">
        <v>0</v>
      </c>
      <c r="AR732" s="241">
        <v>0</v>
      </c>
    </row>
    <row r="733" spans="1:44" x14ac:dyDescent="0.2">
      <c r="A733" s="273">
        <v>124276</v>
      </c>
      <c r="B733" t="s">
        <v>428</v>
      </c>
      <c r="C733" s="273" t="s">
        <v>190</v>
      </c>
      <c r="D733" s="273" t="s">
        <v>190</v>
      </c>
      <c r="E733" s="273" t="s">
        <v>190</v>
      </c>
      <c r="F733" s="273" t="s">
        <v>190</v>
      </c>
      <c r="G733" s="273" t="s">
        <v>190</v>
      </c>
      <c r="H733" s="273" t="s">
        <v>190</v>
      </c>
      <c r="I733" s="273" t="s">
        <v>188</v>
      </c>
      <c r="J733" s="273" t="s">
        <v>190</v>
      </c>
      <c r="K733" s="273" t="s">
        <v>188</v>
      </c>
      <c r="L733" s="273" t="s">
        <v>188</v>
      </c>
      <c r="M733" s="273" t="s">
        <v>190</v>
      </c>
      <c r="N733" s="273" t="s">
        <v>190</v>
      </c>
      <c r="O733" s="273" t="s">
        <v>190</v>
      </c>
      <c r="P733" s="273" t="s">
        <v>190</v>
      </c>
      <c r="Q733" s="273" t="s">
        <v>190</v>
      </c>
      <c r="R733" s="273" t="s">
        <v>190</v>
      </c>
      <c r="S733" s="273" t="s">
        <v>190</v>
      </c>
      <c r="T733" s="273" t="s">
        <v>190</v>
      </c>
      <c r="U733" s="273" t="s">
        <v>190</v>
      </c>
      <c r="V733" s="273" t="s">
        <v>190</v>
      </c>
      <c r="W733" s="273" t="s">
        <v>190</v>
      </c>
      <c r="X733" s="273" t="s">
        <v>190</v>
      </c>
      <c r="Y733" s="273" t="s">
        <v>189</v>
      </c>
      <c r="Z733" s="273" t="s">
        <v>190</v>
      </c>
      <c r="AA733" s="273" t="s">
        <v>189</v>
      </c>
      <c r="AB733" s="273" t="s">
        <v>189</v>
      </c>
      <c r="AC733" s="273" t="s">
        <v>189</v>
      </c>
      <c r="AD733" s="273" t="s">
        <v>189</v>
      </c>
      <c r="AE733" s="273" t="s">
        <v>189</v>
      </c>
      <c r="AF733" s="273" t="s">
        <v>189</v>
      </c>
      <c r="AG733" s="273"/>
      <c r="AH733" s="273"/>
      <c r="AI733" s="273"/>
      <c r="AJ733" s="273"/>
      <c r="AK733" s="273"/>
      <c r="AL733" s="273"/>
      <c r="AM733" s="273"/>
      <c r="AN733" s="273"/>
      <c r="AO733" s="273"/>
      <c r="AP733" s="273"/>
      <c r="AQ733" s="241">
        <v>0</v>
      </c>
      <c r="AR733" s="241">
        <v>0</v>
      </c>
    </row>
    <row r="734" spans="1:44" x14ac:dyDescent="0.2">
      <c r="A734" s="273">
        <v>124278</v>
      </c>
      <c r="B734" t="s">
        <v>428</v>
      </c>
      <c r="C734" s="273" t="s">
        <v>190</v>
      </c>
      <c r="D734" s="273" t="s">
        <v>190</v>
      </c>
      <c r="E734" s="273" t="s">
        <v>188</v>
      </c>
      <c r="F734" s="273" t="s">
        <v>190</v>
      </c>
      <c r="G734" s="273" t="s">
        <v>190</v>
      </c>
      <c r="H734" s="273" t="s">
        <v>188</v>
      </c>
      <c r="I734" s="273" t="s">
        <v>189</v>
      </c>
      <c r="J734" s="273" t="s">
        <v>189</v>
      </c>
      <c r="K734" s="273" t="s">
        <v>189</v>
      </c>
      <c r="L734" s="273" t="s">
        <v>190</v>
      </c>
      <c r="M734" s="273" t="s">
        <v>190</v>
      </c>
      <c r="N734" s="273" t="s">
        <v>190</v>
      </c>
      <c r="O734" s="273" t="s">
        <v>190</v>
      </c>
      <c r="P734" s="273" t="s">
        <v>190</v>
      </c>
      <c r="Q734" s="273" t="s">
        <v>190</v>
      </c>
      <c r="R734" s="273" t="s">
        <v>190</v>
      </c>
      <c r="S734" s="273" t="s">
        <v>190</v>
      </c>
      <c r="T734" s="273" t="s">
        <v>188</v>
      </c>
      <c r="U734" s="273" t="s">
        <v>190</v>
      </c>
      <c r="V734" s="273" t="s">
        <v>190</v>
      </c>
      <c r="W734" s="273" t="s">
        <v>190</v>
      </c>
      <c r="X734" s="273" t="s">
        <v>190</v>
      </c>
      <c r="Y734" s="273" t="s">
        <v>190</v>
      </c>
      <c r="Z734" s="273" t="s">
        <v>190</v>
      </c>
      <c r="AA734" s="273" t="s">
        <v>190</v>
      </c>
      <c r="AB734" s="273" t="s">
        <v>189</v>
      </c>
      <c r="AC734" s="273" t="s">
        <v>189</v>
      </c>
      <c r="AD734" s="273" t="s">
        <v>189</v>
      </c>
      <c r="AE734" s="273" t="s">
        <v>189</v>
      </c>
      <c r="AF734" s="273" t="s">
        <v>189</v>
      </c>
      <c r="AG734" s="273"/>
      <c r="AH734" s="273"/>
      <c r="AI734" s="273"/>
      <c r="AJ734" s="273"/>
      <c r="AK734" s="273"/>
      <c r="AL734" s="273"/>
      <c r="AM734" s="273"/>
      <c r="AN734" s="273"/>
      <c r="AO734" s="273"/>
      <c r="AP734" s="273"/>
      <c r="AQ734" s="241">
        <v>0</v>
      </c>
      <c r="AR734" s="241">
        <v>0</v>
      </c>
    </row>
    <row r="735" spans="1:44" x14ac:dyDescent="0.2">
      <c r="A735" s="244">
        <v>124280</v>
      </c>
      <c r="B735" t="s">
        <v>428</v>
      </c>
      <c r="C735" s="244" t="s">
        <v>189</v>
      </c>
      <c r="D735" s="244" t="s">
        <v>189</v>
      </c>
      <c r="E735" s="244" t="s">
        <v>189</v>
      </c>
      <c r="F735" s="244" t="s">
        <v>190</v>
      </c>
      <c r="G735" s="244" t="s">
        <v>190</v>
      </c>
      <c r="H735" s="244" t="s">
        <v>189</v>
      </c>
      <c r="I735" s="244" t="s">
        <v>189</v>
      </c>
      <c r="J735" s="244" t="s">
        <v>189</v>
      </c>
      <c r="K735" s="244" t="s">
        <v>190</v>
      </c>
      <c r="L735" s="244" t="s">
        <v>190</v>
      </c>
      <c r="M735" s="244" t="s">
        <v>190</v>
      </c>
      <c r="N735" s="244" t="s">
        <v>190</v>
      </c>
      <c r="O735" s="244" t="s">
        <v>190</v>
      </c>
      <c r="P735" s="244" t="s">
        <v>190</v>
      </c>
      <c r="Q735" s="244" t="s">
        <v>190</v>
      </c>
      <c r="R735" s="244" t="s">
        <v>190</v>
      </c>
      <c r="S735" s="244" t="s">
        <v>190</v>
      </c>
      <c r="T735" s="244" t="s">
        <v>190</v>
      </c>
      <c r="U735" s="244" t="s">
        <v>190</v>
      </c>
      <c r="V735" s="244" t="s">
        <v>190</v>
      </c>
      <c r="W735" s="244" t="s">
        <v>189</v>
      </c>
      <c r="X735" s="244" t="s">
        <v>189</v>
      </c>
      <c r="Y735" s="244" t="s">
        <v>189</v>
      </c>
      <c r="Z735" s="244" t="s">
        <v>189</v>
      </c>
      <c r="AA735" s="244" t="s">
        <v>189</v>
      </c>
      <c r="AB735" s="244"/>
      <c r="AC735" s="244"/>
      <c r="AD735" s="244"/>
      <c r="AE735" s="244"/>
      <c r="AF735" s="244"/>
      <c r="AG735" s="244"/>
      <c r="AH735" s="244"/>
      <c r="AI735" s="244"/>
      <c r="AJ735" s="244"/>
      <c r="AK735" s="244"/>
      <c r="AL735" s="244"/>
      <c r="AM735" s="244"/>
      <c r="AN735" s="244"/>
      <c r="AO735" s="244"/>
      <c r="AP735" s="244"/>
      <c r="AQ735" s="241">
        <v>0</v>
      </c>
      <c r="AR735" s="241">
        <v>0</v>
      </c>
    </row>
    <row r="736" spans="1:44" x14ac:dyDescent="0.2">
      <c r="A736" s="273">
        <v>124283</v>
      </c>
      <c r="B736" t="s">
        <v>431</v>
      </c>
      <c r="C736" s="273" t="s">
        <v>190</v>
      </c>
      <c r="D736" s="273" t="s">
        <v>190</v>
      </c>
      <c r="E736" s="273" t="s">
        <v>190</v>
      </c>
      <c r="F736" s="273" t="s">
        <v>190</v>
      </c>
      <c r="G736" s="273" t="s">
        <v>190</v>
      </c>
      <c r="H736" s="273" t="s">
        <v>190</v>
      </c>
      <c r="I736" s="273" t="s">
        <v>190</v>
      </c>
      <c r="J736" s="273" t="s">
        <v>190</v>
      </c>
      <c r="K736" s="273" t="s">
        <v>190</v>
      </c>
      <c r="L736" s="273" t="s">
        <v>188</v>
      </c>
      <c r="M736" s="273" t="s">
        <v>190</v>
      </c>
      <c r="N736" s="273" t="s">
        <v>190</v>
      </c>
      <c r="O736" s="273" t="s">
        <v>190</v>
      </c>
      <c r="P736" s="273" t="s">
        <v>190</v>
      </c>
      <c r="Q736" s="273" t="s">
        <v>188</v>
      </c>
      <c r="R736" s="273" t="s">
        <v>190</v>
      </c>
      <c r="S736" s="273" t="s">
        <v>190</v>
      </c>
      <c r="T736" s="273" t="s">
        <v>188</v>
      </c>
      <c r="U736" s="273" t="s">
        <v>188</v>
      </c>
      <c r="V736" s="273" t="s">
        <v>188</v>
      </c>
      <c r="W736" t="s">
        <v>189</v>
      </c>
      <c r="X736" t="s">
        <v>189</v>
      </c>
      <c r="Y736" t="s">
        <v>189</v>
      </c>
      <c r="Z736" t="s">
        <v>189</v>
      </c>
      <c r="AA736" t="s">
        <v>189</v>
      </c>
      <c r="AB736" s="273"/>
      <c r="AC736" s="273"/>
      <c r="AD736" s="273"/>
      <c r="AE736" s="273"/>
      <c r="AF736" s="273"/>
      <c r="AG736" s="273"/>
      <c r="AH736" s="273"/>
      <c r="AI736" s="273"/>
      <c r="AJ736" s="273"/>
      <c r="AK736" s="273"/>
      <c r="AL736" s="273"/>
      <c r="AM736" s="273"/>
      <c r="AN736" s="273"/>
      <c r="AO736" s="273"/>
      <c r="AP736" s="273"/>
      <c r="AQ736" s="241">
        <v>0</v>
      </c>
      <c r="AR736" s="241">
        <v>0</v>
      </c>
    </row>
    <row r="737" spans="1:44" x14ac:dyDescent="0.2">
      <c r="A737" s="273">
        <v>124284</v>
      </c>
      <c r="B737" t="s">
        <v>428</v>
      </c>
      <c r="C737" s="273" t="s">
        <v>190</v>
      </c>
      <c r="D737" s="273" t="s">
        <v>188</v>
      </c>
      <c r="E737" s="273" t="s">
        <v>188</v>
      </c>
      <c r="F737" s="273" t="s">
        <v>190</v>
      </c>
      <c r="G737" s="273" t="s">
        <v>188</v>
      </c>
      <c r="H737" s="273" t="s">
        <v>190</v>
      </c>
      <c r="I737" s="273" t="s">
        <v>190</v>
      </c>
      <c r="J737" s="273" t="s">
        <v>190</v>
      </c>
      <c r="K737" s="273" t="s">
        <v>190</v>
      </c>
      <c r="L737" s="273" t="s">
        <v>190</v>
      </c>
      <c r="M737" s="273" t="s">
        <v>188</v>
      </c>
      <c r="N737" s="273" t="s">
        <v>190</v>
      </c>
      <c r="O737" s="273" t="s">
        <v>190</v>
      </c>
      <c r="P737" s="273" t="s">
        <v>190</v>
      </c>
      <c r="Q737" s="273" t="s">
        <v>190</v>
      </c>
      <c r="R737" s="273" t="s">
        <v>190</v>
      </c>
      <c r="S737" s="273" t="s">
        <v>190</v>
      </c>
      <c r="T737" s="273" t="s">
        <v>190</v>
      </c>
      <c r="U737" s="273" t="s">
        <v>188</v>
      </c>
      <c r="V737" s="273" t="s">
        <v>190</v>
      </c>
      <c r="W737" s="273" t="s">
        <v>190</v>
      </c>
      <c r="X737" s="273" t="s">
        <v>190</v>
      </c>
      <c r="Y737" s="273" t="s">
        <v>190</v>
      </c>
      <c r="Z737" s="273" t="s">
        <v>190</v>
      </c>
      <c r="AA737" s="273" t="s">
        <v>190</v>
      </c>
      <c r="AB737" s="273" t="s">
        <v>189</v>
      </c>
      <c r="AC737" s="273" t="s">
        <v>190</v>
      </c>
      <c r="AD737" s="273" t="s">
        <v>188</v>
      </c>
      <c r="AE737" s="273" t="s">
        <v>188</v>
      </c>
      <c r="AF737" s="273" t="s">
        <v>188</v>
      </c>
      <c r="AG737" s="273"/>
      <c r="AH737" s="273"/>
      <c r="AI737" s="273"/>
      <c r="AJ737" s="273"/>
      <c r="AK737" s="273"/>
      <c r="AL737" s="273"/>
      <c r="AM737" s="273"/>
      <c r="AN737" s="273"/>
      <c r="AO737" s="273"/>
      <c r="AP737" s="273"/>
      <c r="AQ737" s="241">
        <v>0</v>
      </c>
      <c r="AR737" s="241">
        <v>0</v>
      </c>
    </row>
    <row r="738" spans="1:44" x14ac:dyDescent="0.2">
      <c r="A738" s="273">
        <v>124288</v>
      </c>
      <c r="B738" t="s">
        <v>428</v>
      </c>
      <c r="C738" s="273" t="s">
        <v>190</v>
      </c>
      <c r="D738" s="273" t="s">
        <v>190</v>
      </c>
      <c r="E738" s="273" t="s">
        <v>188</v>
      </c>
      <c r="F738" s="273" t="s">
        <v>190</v>
      </c>
      <c r="G738" s="273" t="s">
        <v>190</v>
      </c>
      <c r="H738" s="273" t="s">
        <v>188</v>
      </c>
      <c r="I738" s="273" t="s">
        <v>188</v>
      </c>
      <c r="J738" s="273" t="s">
        <v>188</v>
      </c>
      <c r="K738" s="273" t="s">
        <v>188</v>
      </c>
      <c r="L738" s="273" t="s">
        <v>188</v>
      </c>
      <c r="M738" s="273" t="s">
        <v>190</v>
      </c>
      <c r="N738" s="273" t="s">
        <v>190</v>
      </c>
      <c r="O738" s="273" t="s">
        <v>190</v>
      </c>
      <c r="P738" s="273" t="s">
        <v>190</v>
      </c>
      <c r="Q738" s="273" t="s">
        <v>190</v>
      </c>
      <c r="R738" s="273" t="s">
        <v>190</v>
      </c>
      <c r="S738" s="273" t="s">
        <v>190</v>
      </c>
      <c r="T738" s="273" t="s">
        <v>190</v>
      </c>
      <c r="U738" s="273" t="s">
        <v>190</v>
      </c>
      <c r="V738" s="273" t="s">
        <v>190</v>
      </c>
      <c r="W738" s="273" t="s">
        <v>190</v>
      </c>
      <c r="X738" s="273" t="s">
        <v>189</v>
      </c>
      <c r="Y738" s="273" t="s">
        <v>190</v>
      </c>
      <c r="Z738" s="273" t="s">
        <v>190</v>
      </c>
      <c r="AA738" s="273" t="s">
        <v>189</v>
      </c>
      <c r="AB738" s="273" t="s">
        <v>189</v>
      </c>
      <c r="AC738" s="273" t="s">
        <v>189</v>
      </c>
      <c r="AD738" s="273" t="s">
        <v>189</v>
      </c>
      <c r="AE738" s="273" t="s">
        <v>189</v>
      </c>
      <c r="AF738" s="273" t="s">
        <v>189</v>
      </c>
      <c r="AG738" s="273"/>
      <c r="AH738" s="273"/>
      <c r="AI738" s="273"/>
      <c r="AJ738" s="273"/>
      <c r="AK738" s="273"/>
      <c r="AL738" s="273"/>
      <c r="AM738" s="273"/>
      <c r="AN738" s="273"/>
      <c r="AO738" s="273"/>
      <c r="AP738" s="273"/>
      <c r="AQ738" s="241">
        <v>0</v>
      </c>
      <c r="AR738" s="241">
        <v>0</v>
      </c>
    </row>
    <row r="739" spans="1:44" x14ac:dyDescent="0.2">
      <c r="A739" s="273">
        <v>124291</v>
      </c>
      <c r="B739" t="s">
        <v>428</v>
      </c>
      <c r="C739" s="273" t="s">
        <v>190</v>
      </c>
      <c r="D739" s="273" t="s">
        <v>190</v>
      </c>
      <c r="E739" s="273" t="s">
        <v>190</v>
      </c>
      <c r="F739" s="273" t="s">
        <v>190</v>
      </c>
      <c r="G739" s="273" t="s">
        <v>190</v>
      </c>
      <c r="H739" s="273" t="s">
        <v>190</v>
      </c>
      <c r="I739" s="273" t="s">
        <v>190</v>
      </c>
      <c r="J739" s="273" t="s">
        <v>190</v>
      </c>
      <c r="K739" s="273" t="s">
        <v>190</v>
      </c>
      <c r="L739" s="273" t="s">
        <v>190</v>
      </c>
      <c r="M739" s="273" t="s">
        <v>188</v>
      </c>
      <c r="N739" s="273" t="s">
        <v>190</v>
      </c>
      <c r="O739" s="273" t="s">
        <v>190</v>
      </c>
      <c r="P739" s="273" t="s">
        <v>190</v>
      </c>
      <c r="Q739" s="273" t="s">
        <v>190</v>
      </c>
      <c r="R739" s="273" t="s">
        <v>189</v>
      </c>
      <c r="S739" s="273" t="s">
        <v>190</v>
      </c>
      <c r="T739" s="273" t="s">
        <v>190</v>
      </c>
      <c r="U739" s="273" t="s">
        <v>190</v>
      </c>
      <c r="V739" s="273" t="s">
        <v>189</v>
      </c>
      <c r="W739" s="273" t="s">
        <v>189</v>
      </c>
      <c r="X739" s="273" t="s">
        <v>189</v>
      </c>
      <c r="Y739" s="273" t="s">
        <v>189</v>
      </c>
      <c r="Z739" s="273" t="s">
        <v>189</v>
      </c>
      <c r="AA739" s="273" t="s">
        <v>189</v>
      </c>
      <c r="AB739" s="273" t="s">
        <v>189</v>
      </c>
      <c r="AC739" s="273" t="s">
        <v>189</v>
      </c>
      <c r="AD739" s="273" t="s">
        <v>189</v>
      </c>
      <c r="AE739" s="273" t="s">
        <v>189</v>
      </c>
      <c r="AF739" s="273" t="s">
        <v>189</v>
      </c>
      <c r="AG739" s="273"/>
      <c r="AH739" s="273"/>
      <c r="AI739" s="273"/>
      <c r="AJ739" s="273"/>
      <c r="AK739" s="273"/>
      <c r="AL739" s="273"/>
      <c r="AM739" s="273"/>
      <c r="AN739" s="273"/>
      <c r="AO739" s="273"/>
      <c r="AP739" s="273"/>
      <c r="AQ739" s="241">
        <v>0</v>
      </c>
      <c r="AR739" s="241">
        <v>0</v>
      </c>
    </row>
    <row r="740" spans="1:44" x14ac:dyDescent="0.2">
      <c r="A740" s="273">
        <v>124296</v>
      </c>
      <c r="B740" t="s">
        <v>428</v>
      </c>
      <c r="C740" s="273" t="s">
        <v>190</v>
      </c>
      <c r="D740" s="273" t="s">
        <v>190</v>
      </c>
      <c r="E740" s="273" t="s">
        <v>188</v>
      </c>
      <c r="F740" s="273" t="s">
        <v>190</v>
      </c>
      <c r="G740" s="273" t="s">
        <v>190</v>
      </c>
      <c r="H740" s="273" t="s">
        <v>190</v>
      </c>
      <c r="I740" s="273" t="s">
        <v>189</v>
      </c>
      <c r="J740" s="273" t="s">
        <v>190</v>
      </c>
      <c r="K740" s="273" t="s">
        <v>189</v>
      </c>
      <c r="L740" s="273" t="s">
        <v>190</v>
      </c>
      <c r="M740" s="273" t="s">
        <v>190</v>
      </c>
      <c r="N740" s="273" t="s">
        <v>190</v>
      </c>
      <c r="O740" s="273" t="s">
        <v>190</v>
      </c>
      <c r="P740" s="273" t="s">
        <v>190</v>
      </c>
      <c r="Q740" s="273" t="s">
        <v>190</v>
      </c>
      <c r="R740" s="273" t="s">
        <v>188</v>
      </c>
      <c r="S740" s="273" t="s">
        <v>190</v>
      </c>
      <c r="T740" s="273" t="s">
        <v>190</v>
      </c>
      <c r="U740" s="273" t="s">
        <v>190</v>
      </c>
      <c r="V740" s="273" t="s">
        <v>190</v>
      </c>
      <c r="W740" s="273" t="s">
        <v>190</v>
      </c>
      <c r="X740" s="273" t="s">
        <v>190</v>
      </c>
      <c r="Y740" s="273" t="s">
        <v>190</v>
      </c>
      <c r="Z740" s="273" t="s">
        <v>190</v>
      </c>
      <c r="AA740" s="273" t="s">
        <v>190</v>
      </c>
      <c r="AB740" s="273" t="s">
        <v>189</v>
      </c>
      <c r="AC740" s="273" t="s">
        <v>189</v>
      </c>
      <c r="AD740" s="273" t="s">
        <v>189</v>
      </c>
      <c r="AE740" s="273" t="s">
        <v>189</v>
      </c>
      <c r="AF740" s="273" t="s">
        <v>189</v>
      </c>
      <c r="AG740" s="273"/>
      <c r="AH740" s="273"/>
      <c r="AI740" s="273"/>
      <c r="AJ740" s="273"/>
      <c r="AK740" s="273"/>
      <c r="AL740" s="273"/>
      <c r="AM740" s="273"/>
      <c r="AN740" s="273"/>
      <c r="AO740" s="273"/>
      <c r="AP740" s="273"/>
      <c r="AQ740" s="241">
        <v>0</v>
      </c>
      <c r="AR740" s="241">
        <v>0</v>
      </c>
    </row>
    <row r="741" spans="1:44" x14ac:dyDescent="0.2">
      <c r="A741" s="273">
        <v>124300</v>
      </c>
      <c r="B741" t="s">
        <v>428</v>
      </c>
      <c r="C741" s="273" t="s">
        <v>190</v>
      </c>
      <c r="D741" s="273" t="s">
        <v>190</v>
      </c>
      <c r="E741" s="273" t="s">
        <v>190</v>
      </c>
      <c r="F741" s="273" t="s">
        <v>190</v>
      </c>
      <c r="G741" s="273" t="s">
        <v>190</v>
      </c>
      <c r="H741" s="273" t="s">
        <v>190</v>
      </c>
      <c r="I741" s="273" t="s">
        <v>190</v>
      </c>
      <c r="J741" s="273" t="s">
        <v>189</v>
      </c>
      <c r="K741" s="273" t="s">
        <v>190</v>
      </c>
      <c r="L741" s="273" t="s">
        <v>188</v>
      </c>
      <c r="M741" s="273" t="s">
        <v>190</v>
      </c>
      <c r="N741" s="273" t="s">
        <v>190</v>
      </c>
      <c r="O741" s="273" t="s">
        <v>190</v>
      </c>
      <c r="P741" s="273" t="s">
        <v>188</v>
      </c>
      <c r="Q741" s="273" t="s">
        <v>188</v>
      </c>
      <c r="R741" s="273" t="s">
        <v>190</v>
      </c>
      <c r="S741" s="273" t="s">
        <v>190</v>
      </c>
      <c r="T741" s="273" t="s">
        <v>190</v>
      </c>
      <c r="U741" s="273" t="s">
        <v>190</v>
      </c>
      <c r="V741" s="273" t="s">
        <v>190</v>
      </c>
      <c r="W741" s="273" t="s">
        <v>190</v>
      </c>
      <c r="X741" s="273" t="s">
        <v>190</v>
      </c>
      <c r="Y741" s="273" t="s">
        <v>190</v>
      </c>
      <c r="Z741" s="273" t="s">
        <v>190</v>
      </c>
      <c r="AA741" s="273" t="s">
        <v>190</v>
      </c>
      <c r="AB741" s="273" t="s">
        <v>189</v>
      </c>
      <c r="AC741" s="273" t="s">
        <v>189</v>
      </c>
      <c r="AD741" s="273" t="s">
        <v>189</v>
      </c>
      <c r="AE741" s="273" t="s">
        <v>189</v>
      </c>
      <c r="AF741" s="273" t="s">
        <v>189</v>
      </c>
      <c r="AG741" s="273"/>
      <c r="AH741" s="273"/>
      <c r="AI741" s="273"/>
      <c r="AJ741" s="273"/>
      <c r="AK741" s="273"/>
      <c r="AL741" s="273"/>
      <c r="AM741" s="273"/>
      <c r="AN741" s="273"/>
      <c r="AO741" s="273"/>
      <c r="AP741" s="273"/>
      <c r="AQ741" s="241">
        <v>0</v>
      </c>
      <c r="AR741" s="241">
        <v>0</v>
      </c>
    </row>
    <row r="742" spans="1:44" x14ac:dyDescent="0.2">
      <c r="A742" s="273">
        <v>124302</v>
      </c>
      <c r="B742" t="s">
        <v>428</v>
      </c>
      <c r="C742" s="273" t="s">
        <v>190</v>
      </c>
      <c r="D742" s="273" t="s">
        <v>189</v>
      </c>
      <c r="E742" s="273" t="s">
        <v>189</v>
      </c>
      <c r="F742" s="273" t="s">
        <v>189</v>
      </c>
      <c r="G742" s="273" t="s">
        <v>190</v>
      </c>
      <c r="H742" s="273" t="s">
        <v>190</v>
      </c>
      <c r="I742" s="273" t="s">
        <v>189</v>
      </c>
      <c r="J742" s="273" t="s">
        <v>189</v>
      </c>
      <c r="K742" s="273" t="s">
        <v>189</v>
      </c>
      <c r="L742" s="273" t="s">
        <v>190</v>
      </c>
      <c r="M742" s="273" t="s">
        <v>190</v>
      </c>
      <c r="N742" s="273" t="s">
        <v>190</v>
      </c>
      <c r="O742" s="273" t="s">
        <v>190</v>
      </c>
      <c r="P742" s="273" t="s">
        <v>190</v>
      </c>
      <c r="Q742" s="273" t="s">
        <v>190</v>
      </c>
      <c r="R742" s="273" t="s">
        <v>188</v>
      </c>
      <c r="S742" s="273" t="s">
        <v>190</v>
      </c>
      <c r="T742" s="273" t="s">
        <v>188</v>
      </c>
      <c r="U742" s="273" t="s">
        <v>190</v>
      </c>
      <c r="V742" s="273" t="s">
        <v>190</v>
      </c>
      <c r="W742" s="273" t="s">
        <v>190</v>
      </c>
      <c r="X742" s="273" t="s">
        <v>190</v>
      </c>
      <c r="Y742" s="273" t="s">
        <v>190</v>
      </c>
      <c r="Z742" s="273" t="s">
        <v>190</v>
      </c>
      <c r="AA742" s="273" t="s">
        <v>190</v>
      </c>
      <c r="AB742" s="273" t="s">
        <v>189</v>
      </c>
      <c r="AC742" s="273" t="s">
        <v>189</v>
      </c>
      <c r="AD742" s="273" t="s">
        <v>189</v>
      </c>
      <c r="AE742" s="273" t="s">
        <v>189</v>
      </c>
      <c r="AF742" s="273" t="s">
        <v>189</v>
      </c>
      <c r="AG742" s="273"/>
      <c r="AH742" s="273"/>
      <c r="AI742" s="273"/>
      <c r="AJ742" s="273"/>
      <c r="AK742" s="273"/>
      <c r="AL742" s="273"/>
      <c r="AM742" s="273"/>
      <c r="AN742" s="273"/>
      <c r="AO742" s="273"/>
      <c r="AP742" s="273"/>
      <c r="AQ742" s="241">
        <v>0</v>
      </c>
      <c r="AR742" s="241">
        <v>0</v>
      </c>
    </row>
    <row r="743" spans="1:44" x14ac:dyDescent="0.2">
      <c r="A743" s="273">
        <v>124303</v>
      </c>
      <c r="B743" t="s">
        <v>428</v>
      </c>
      <c r="C743" s="273" t="s">
        <v>190</v>
      </c>
      <c r="D743" s="273" t="s">
        <v>190</v>
      </c>
      <c r="E743" s="273" t="s">
        <v>190</v>
      </c>
      <c r="F743" s="273" t="s">
        <v>188</v>
      </c>
      <c r="G743" s="273" t="s">
        <v>190</v>
      </c>
      <c r="H743" s="273" t="s">
        <v>190</v>
      </c>
      <c r="I743" s="273" t="s">
        <v>190</v>
      </c>
      <c r="J743" s="273" t="s">
        <v>190</v>
      </c>
      <c r="K743" s="273" t="s">
        <v>190</v>
      </c>
      <c r="L743" s="273" t="s">
        <v>188</v>
      </c>
      <c r="M743" s="273" t="s">
        <v>190</v>
      </c>
      <c r="N743" s="273" t="s">
        <v>190</v>
      </c>
      <c r="O743" s="273" t="s">
        <v>190</v>
      </c>
      <c r="P743" s="273" t="s">
        <v>190</v>
      </c>
      <c r="Q743" s="273" t="s">
        <v>190</v>
      </c>
      <c r="R743" s="273" t="s">
        <v>190</v>
      </c>
      <c r="S743" s="273" t="s">
        <v>190</v>
      </c>
      <c r="T743" s="273" t="s">
        <v>190</v>
      </c>
      <c r="U743" s="273" t="s">
        <v>190</v>
      </c>
      <c r="V743" s="273" t="s">
        <v>190</v>
      </c>
      <c r="W743" s="273" t="s">
        <v>190</v>
      </c>
      <c r="X743" s="273" t="s">
        <v>190</v>
      </c>
      <c r="Y743" s="273" t="s">
        <v>190</v>
      </c>
      <c r="Z743" s="273" t="s">
        <v>190</v>
      </c>
      <c r="AA743" s="273" t="s">
        <v>190</v>
      </c>
      <c r="AB743" s="273" t="s">
        <v>189</v>
      </c>
      <c r="AC743" s="273" t="s">
        <v>189</v>
      </c>
      <c r="AD743" s="273" t="s">
        <v>189</v>
      </c>
      <c r="AE743" s="273" t="s">
        <v>189</v>
      </c>
      <c r="AF743" s="273" t="s">
        <v>189</v>
      </c>
      <c r="AG743" s="273"/>
      <c r="AH743" s="273"/>
      <c r="AI743" s="273"/>
      <c r="AJ743" s="273"/>
      <c r="AK743" s="273"/>
      <c r="AL743" s="273"/>
      <c r="AM743" s="273"/>
      <c r="AN743" s="273"/>
      <c r="AO743" s="273"/>
      <c r="AP743" s="273"/>
      <c r="AQ743" s="241">
        <v>0</v>
      </c>
      <c r="AR743" s="241">
        <v>0</v>
      </c>
    </row>
    <row r="744" spans="1:44" x14ac:dyDescent="0.2">
      <c r="A744" s="273">
        <v>124315</v>
      </c>
      <c r="B744" t="s">
        <v>428</v>
      </c>
      <c r="C744" s="273" t="s">
        <v>188</v>
      </c>
      <c r="D744" s="273" t="s">
        <v>188</v>
      </c>
      <c r="E744" s="273" t="s">
        <v>188</v>
      </c>
      <c r="F744" s="273" t="s">
        <v>190</v>
      </c>
      <c r="G744" s="273" t="s">
        <v>190</v>
      </c>
      <c r="H744" s="273" t="s">
        <v>190</v>
      </c>
      <c r="I744" s="273" t="s">
        <v>189</v>
      </c>
      <c r="J744" s="273" t="s">
        <v>190</v>
      </c>
      <c r="K744" s="273" t="s">
        <v>190</v>
      </c>
      <c r="L744" s="273" t="s">
        <v>190</v>
      </c>
      <c r="M744" s="273" t="s">
        <v>190</v>
      </c>
      <c r="N744" s="273" t="s">
        <v>190</v>
      </c>
      <c r="O744" s="273" t="s">
        <v>190</v>
      </c>
      <c r="P744" s="273" t="s">
        <v>190</v>
      </c>
      <c r="Q744" s="273" t="s">
        <v>190</v>
      </c>
      <c r="R744" s="273" t="s">
        <v>190</v>
      </c>
      <c r="S744" s="273" t="s">
        <v>190</v>
      </c>
      <c r="T744" s="273" t="s">
        <v>188</v>
      </c>
      <c r="U744" s="273" t="s">
        <v>190</v>
      </c>
      <c r="V744" s="273" t="s">
        <v>190</v>
      </c>
      <c r="W744" s="273" t="s">
        <v>190</v>
      </c>
      <c r="X744" s="273" t="s">
        <v>190</v>
      </c>
      <c r="Y744" s="273" t="s">
        <v>190</v>
      </c>
      <c r="Z744" s="273" t="s">
        <v>190</v>
      </c>
      <c r="AA744" s="273" t="s">
        <v>190</v>
      </c>
      <c r="AB744" s="273" t="s">
        <v>189</v>
      </c>
      <c r="AC744" s="273" t="s">
        <v>189</v>
      </c>
      <c r="AD744" s="273" t="s">
        <v>189</v>
      </c>
      <c r="AE744" s="273" t="s">
        <v>189</v>
      </c>
      <c r="AF744" s="273" t="s">
        <v>189</v>
      </c>
      <c r="AG744" s="273"/>
      <c r="AH744" s="273"/>
      <c r="AI744" s="273"/>
      <c r="AJ744" s="273"/>
      <c r="AK744" s="273"/>
      <c r="AL744" s="273"/>
      <c r="AM744" s="273"/>
      <c r="AN744" s="273"/>
      <c r="AO744" s="273"/>
      <c r="AP744" s="273"/>
      <c r="AQ744" s="241">
        <v>0</v>
      </c>
      <c r="AR744" s="241">
        <v>0</v>
      </c>
    </row>
    <row r="745" spans="1:44" x14ac:dyDescent="0.2">
      <c r="A745" s="244">
        <v>124318</v>
      </c>
      <c r="B745" t="s">
        <v>428</v>
      </c>
      <c r="C745" s="244" t="s">
        <v>190</v>
      </c>
      <c r="D745" s="244" t="s">
        <v>190</v>
      </c>
      <c r="E745" s="244" t="s">
        <v>190</v>
      </c>
      <c r="F745" s="244" t="s">
        <v>190</v>
      </c>
      <c r="G745" s="244" t="s">
        <v>189</v>
      </c>
      <c r="H745" s="244" t="s">
        <v>190</v>
      </c>
      <c r="I745" s="244" t="s">
        <v>190</v>
      </c>
      <c r="J745" s="244" t="s">
        <v>190</v>
      </c>
      <c r="K745" s="244" t="s">
        <v>189</v>
      </c>
      <c r="L745" s="244" t="s">
        <v>189</v>
      </c>
      <c r="M745" s="244" t="s">
        <v>189</v>
      </c>
      <c r="N745" s="244" t="s">
        <v>190</v>
      </c>
      <c r="O745" s="244" t="s">
        <v>190</v>
      </c>
      <c r="P745" s="244" t="s">
        <v>190</v>
      </c>
      <c r="Q745" s="244" t="s">
        <v>190</v>
      </c>
      <c r="R745" s="244" t="s">
        <v>189</v>
      </c>
      <c r="S745" s="244" t="s">
        <v>190</v>
      </c>
      <c r="T745" s="244" t="s">
        <v>190</v>
      </c>
      <c r="U745" s="244" t="s">
        <v>190</v>
      </c>
      <c r="V745" s="244" t="s">
        <v>190</v>
      </c>
      <c r="W745" s="244" t="s">
        <v>189</v>
      </c>
      <c r="X745" s="244" t="s">
        <v>189</v>
      </c>
      <c r="Y745" s="244" t="s">
        <v>189</v>
      </c>
      <c r="Z745" s="244" t="s">
        <v>189</v>
      </c>
      <c r="AA745" s="244" t="s">
        <v>189</v>
      </c>
      <c r="AB745" s="244"/>
      <c r="AC745" s="244"/>
      <c r="AD745" s="244"/>
      <c r="AE745" s="244"/>
      <c r="AF745" s="244"/>
      <c r="AG745" s="244"/>
      <c r="AH745" s="244"/>
      <c r="AI745" s="244"/>
      <c r="AJ745" s="244"/>
      <c r="AK745" s="244"/>
      <c r="AL745" s="244"/>
      <c r="AM745" s="244"/>
      <c r="AN745" s="244"/>
      <c r="AO745" s="244"/>
      <c r="AP745" s="244"/>
      <c r="AQ745" s="241">
        <v>0</v>
      </c>
      <c r="AR745" s="241">
        <v>0</v>
      </c>
    </row>
    <row r="746" spans="1:44" x14ac:dyDescent="0.2">
      <c r="A746" s="273">
        <v>124319</v>
      </c>
      <c r="B746" t="s">
        <v>428</v>
      </c>
      <c r="C746" s="273" t="s">
        <v>189</v>
      </c>
      <c r="D746" s="273" t="s">
        <v>190</v>
      </c>
      <c r="E746" s="273" t="s">
        <v>190</v>
      </c>
      <c r="F746" s="273" t="s">
        <v>190</v>
      </c>
      <c r="G746" s="273" t="s">
        <v>190</v>
      </c>
      <c r="H746" s="273" t="s">
        <v>189</v>
      </c>
      <c r="I746" s="273" t="s">
        <v>190</v>
      </c>
      <c r="J746" s="273" t="s">
        <v>190</v>
      </c>
      <c r="K746" s="273" t="s">
        <v>190</v>
      </c>
      <c r="L746" s="273" t="s">
        <v>188</v>
      </c>
      <c r="M746" s="273" t="s">
        <v>190</v>
      </c>
      <c r="N746" s="273" t="s">
        <v>190</v>
      </c>
      <c r="O746" s="273" t="s">
        <v>190</v>
      </c>
      <c r="P746" s="273" t="s">
        <v>190</v>
      </c>
      <c r="Q746" s="273" t="s">
        <v>190</v>
      </c>
      <c r="R746" s="273" t="s">
        <v>190</v>
      </c>
      <c r="S746" s="273" t="s">
        <v>190</v>
      </c>
      <c r="T746" s="273" t="s">
        <v>190</v>
      </c>
      <c r="U746" s="273" t="s">
        <v>190</v>
      </c>
      <c r="V746" s="273" t="s">
        <v>190</v>
      </c>
      <c r="W746" s="273" t="s">
        <v>190</v>
      </c>
      <c r="X746" s="273" t="s">
        <v>190</v>
      </c>
      <c r="Y746" s="273" t="s">
        <v>190</v>
      </c>
      <c r="Z746" s="273" t="s">
        <v>190</v>
      </c>
      <c r="AA746" s="273" t="s">
        <v>190</v>
      </c>
      <c r="AB746" s="273" t="s">
        <v>189</v>
      </c>
      <c r="AC746" s="273" t="s">
        <v>189</v>
      </c>
      <c r="AD746" s="273" t="s">
        <v>189</v>
      </c>
      <c r="AE746" s="273" t="s">
        <v>189</v>
      </c>
      <c r="AF746" s="273" t="s">
        <v>189</v>
      </c>
      <c r="AG746" s="273"/>
      <c r="AH746" s="273"/>
      <c r="AI746" s="273"/>
      <c r="AJ746" s="273"/>
      <c r="AK746" s="273"/>
      <c r="AL746" s="273"/>
      <c r="AM746" s="273"/>
      <c r="AN746" s="273"/>
      <c r="AO746" s="273"/>
      <c r="AP746" s="273"/>
      <c r="AQ746" s="241">
        <v>0</v>
      </c>
      <c r="AR746" s="241">
        <v>0</v>
      </c>
    </row>
    <row r="747" spans="1:44" x14ac:dyDescent="0.2">
      <c r="A747" s="273">
        <v>124322</v>
      </c>
      <c r="B747" t="s">
        <v>428</v>
      </c>
      <c r="C747" s="273" t="s">
        <v>190</v>
      </c>
      <c r="D747" s="273" t="s">
        <v>190</v>
      </c>
      <c r="E747" s="273" t="s">
        <v>190</v>
      </c>
      <c r="F747" s="273" t="s">
        <v>190</v>
      </c>
      <c r="G747" s="273" t="s">
        <v>190</v>
      </c>
      <c r="H747" s="273" t="s">
        <v>190</v>
      </c>
      <c r="I747" s="273" t="s">
        <v>190</v>
      </c>
      <c r="J747" s="273" t="s">
        <v>190</v>
      </c>
      <c r="K747" s="273" t="s">
        <v>190</v>
      </c>
      <c r="L747" s="273" t="s">
        <v>190</v>
      </c>
      <c r="M747" s="273" t="s">
        <v>190</v>
      </c>
      <c r="N747" s="273" t="s">
        <v>190</v>
      </c>
      <c r="O747" s="273" t="s">
        <v>190</v>
      </c>
      <c r="P747" s="273" t="s">
        <v>190</v>
      </c>
      <c r="Q747" s="273" t="s">
        <v>190</v>
      </c>
      <c r="R747" s="273" t="s">
        <v>190</v>
      </c>
      <c r="S747" s="273" t="s">
        <v>190</v>
      </c>
      <c r="T747" s="273" t="s">
        <v>190</v>
      </c>
      <c r="U747" s="273" t="s">
        <v>190</v>
      </c>
      <c r="V747" s="273" t="s">
        <v>190</v>
      </c>
      <c r="W747" s="273" t="s">
        <v>190</v>
      </c>
      <c r="X747" s="273" t="s">
        <v>189</v>
      </c>
      <c r="Y747" s="273" t="s">
        <v>189</v>
      </c>
      <c r="Z747" s="273" t="s">
        <v>189</v>
      </c>
      <c r="AA747" s="273" t="s">
        <v>190</v>
      </c>
      <c r="AB747" s="273" t="s">
        <v>189</v>
      </c>
      <c r="AC747" s="273" t="s">
        <v>189</v>
      </c>
      <c r="AD747" s="273" t="s">
        <v>189</v>
      </c>
      <c r="AE747" s="273" t="s">
        <v>189</v>
      </c>
      <c r="AF747" s="273" t="s">
        <v>189</v>
      </c>
      <c r="AG747" s="273"/>
      <c r="AH747" s="273"/>
      <c r="AI747" s="273"/>
      <c r="AJ747" s="273"/>
      <c r="AK747" s="273"/>
      <c r="AL747" s="273"/>
      <c r="AM747" s="273"/>
      <c r="AN747" s="273"/>
      <c r="AO747" s="273"/>
      <c r="AP747" s="273"/>
      <c r="AQ747" s="241">
        <v>0</v>
      </c>
      <c r="AR747" s="241">
        <v>0</v>
      </c>
    </row>
    <row r="748" spans="1:44" x14ac:dyDescent="0.2">
      <c r="A748" s="273">
        <v>124323</v>
      </c>
      <c r="B748" t="s">
        <v>428</v>
      </c>
      <c r="C748" s="273" t="s">
        <v>190</v>
      </c>
      <c r="D748" s="273" t="s">
        <v>190</v>
      </c>
      <c r="E748" s="273" t="s">
        <v>190</v>
      </c>
      <c r="F748" s="273" t="s">
        <v>190</v>
      </c>
      <c r="G748" s="273" t="s">
        <v>190</v>
      </c>
      <c r="H748" s="273" t="s">
        <v>188</v>
      </c>
      <c r="I748" s="273" t="s">
        <v>190</v>
      </c>
      <c r="J748" s="273" t="s">
        <v>188</v>
      </c>
      <c r="K748" s="273" t="s">
        <v>188</v>
      </c>
      <c r="L748" s="273" t="s">
        <v>190</v>
      </c>
      <c r="M748" s="273" t="s">
        <v>190</v>
      </c>
      <c r="N748" s="273" t="s">
        <v>190</v>
      </c>
      <c r="O748" s="273" t="s">
        <v>190</v>
      </c>
      <c r="P748" s="273" t="s">
        <v>190</v>
      </c>
      <c r="Q748" s="273" t="s">
        <v>190</v>
      </c>
      <c r="R748" s="273" t="s">
        <v>190</v>
      </c>
      <c r="S748" s="273" t="s">
        <v>190</v>
      </c>
      <c r="T748" s="273" t="s">
        <v>190</v>
      </c>
      <c r="U748" s="273" t="s">
        <v>190</v>
      </c>
      <c r="V748" s="273" t="s">
        <v>189</v>
      </c>
      <c r="W748" s="273" t="s">
        <v>189</v>
      </c>
      <c r="X748" s="273" t="s">
        <v>189</v>
      </c>
      <c r="Y748" s="273" t="s">
        <v>189</v>
      </c>
      <c r="Z748" s="273" t="s">
        <v>189</v>
      </c>
      <c r="AA748" s="273" t="s">
        <v>189</v>
      </c>
      <c r="AB748" s="273" t="s">
        <v>189</v>
      </c>
      <c r="AC748" s="273" t="s">
        <v>189</v>
      </c>
      <c r="AD748" s="273" t="s">
        <v>189</v>
      </c>
      <c r="AE748" s="273" t="s">
        <v>189</v>
      </c>
      <c r="AF748" s="273" t="s">
        <v>189</v>
      </c>
      <c r="AG748" s="273"/>
      <c r="AH748" s="273"/>
      <c r="AI748" s="273"/>
      <c r="AJ748" s="273"/>
      <c r="AK748" s="273"/>
      <c r="AL748" s="273"/>
      <c r="AM748" s="273"/>
      <c r="AN748" s="273"/>
      <c r="AO748" s="273"/>
      <c r="AP748" s="273"/>
      <c r="AQ748" s="241">
        <v>0</v>
      </c>
      <c r="AR748" s="241">
        <v>0</v>
      </c>
    </row>
    <row r="749" spans="1:44" x14ac:dyDescent="0.2">
      <c r="A749" s="273">
        <v>124326</v>
      </c>
      <c r="B749" t="s">
        <v>428</v>
      </c>
      <c r="C749" s="273" t="s">
        <v>190</v>
      </c>
      <c r="D749" s="273" t="s">
        <v>190</v>
      </c>
      <c r="E749" s="273" t="s">
        <v>190</v>
      </c>
      <c r="F749" s="273" t="s">
        <v>190</v>
      </c>
      <c r="G749" s="273" t="s">
        <v>190</v>
      </c>
      <c r="H749" s="273" t="s">
        <v>190</v>
      </c>
      <c r="I749" s="273" t="s">
        <v>189</v>
      </c>
      <c r="J749" s="273" t="s">
        <v>190</v>
      </c>
      <c r="K749" s="273" t="s">
        <v>190</v>
      </c>
      <c r="L749" s="273" t="s">
        <v>188</v>
      </c>
      <c r="M749" s="273" t="s">
        <v>190</v>
      </c>
      <c r="N749" s="273" t="s">
        <v>190</v>
      </c>
      <c r="O749" s="273" t="s">
        <v>190</v>
      </c>
      <c r="P749" s="273" t="s">
        <v>190</v>
      </c>
      <c r="Q749" s="273" t="s">
        <v>190</v>
      </c>
      <c r="R749" s="273" t="s">
        <v>190</v>
      </c>
      <c r="S749" s="273" t="s">
        <v>190</v>
      </c>
      <c r="T749" s="273" t="s">
        <v>189</v>
      </c>
      <c r="U749" s="273" t="s">
        <v>190</v>
      </c>
      <c r="V749" s="273" t="s">
        <v>189</v>
      </c>
      <c r="W749" s="273" t="s">
        <v>190</v>
      </c>
      <c r="X749" s="273" t="s">
        <v>189</v>
      </c>
      <c r="Y749" s="273" t="s">
        <v>190</v>
      </c>
      <c r="Z749" s="273" t="s">
        <v>190</v>
      </c>
      <c r="AA749" s="273" t="s">
        <v>190</v>
      </c>
      <c r="AB749" s="273" t="s">
        <v>189</v>
      </c>
      <c r="AC749" s="273" t="s">
        <v>189</v>
      </c>
      <c r="AD749" s="273" t="s">
        <v>189</v>
      </c>
      <c r="AE749" s="273" t="s">
        <v>189</v>
      </c>
      <c r="AF749" s="273" t="s">
        <v>189</v>
      </c>
      <c r="AG749" s="273"/>
      <c r="AH749" s="273"/>
      <c r="AI749" s="273"/>
      <c r="AJ749" s="273"/>
      <c r="AK749" s="273"/>
      <c r="AL749" s="273"/>
      <c r="AM749" s="273"/>
      <c r="AN749" s="273"/>
      <c r="AO749" s="273"/>
      <c r="AP749" s="273"/>
      <c r="AQ749" s="241">
        <v>0</v>
      </c>
      <c r="AR749" s="241">
        <v>0</v>
      </c>
    </row>
    <row r="750" spans="1:44" x14ac:dyDescent="0.2">
      <c r="A750" s="273">
        <v>124330</v>
      </c>
      <c r="B750" t="s">
        <v>428</v>
      </c>
      <c r="C750" s="273"/>
      <c r="D750" s="273"/>
      <c r="E750" s="273"/>
      <c r="F750" s="273"/>
      <c r="G750" s="273"/>
      <c r="H750" s="273"/>
      <c r="I750" s="273"/>
      <c r="J750" s="273"/>
      <c r="K750" s="273"/>
      <c r="L750" s="273"/>
      <c r="M750" s="273" t="s">
        <v>190</v>
      </c>
      <c r="N750" s="273" t="s">
        <v>190</v>
      </c>
      <c r="O750" s="273" t="s">
        <v>190</v>
      </c>
      <c r="P750" s="273" t="s">
        <v>190</v>
      </c>
      <c r="Q750" s="273" t="s">
        <v>190</v>
      </c>
      <c r="R750" s="273" t="s">
        <v>189</v>
      </c>
      <c r="S750" s="273" t="s">
        <v>189</v>
      </c>
      <c r="T750" s="273" t="s">
        <v>189</v>
      </c>
      <c r="U750" s="273" t="s">
        <v>189</v>
      </c>
      <c r="V750" s="273" t="s">
        <v>189</v>
      </c>
      <c r="W750" s="273" t="s">
        <v>190</v>
      </c>
      <c r="X750" s="273" t="s">
        <v>189</v>
      </c>
      <c r="Y750" s="273" t="s">
        <v>189</v>
      </c>
      <c r="Z750" s="273" t="s">
        <v>190</v>
      </c>
      <c r="AA750" s="273" t="s">
        <v>190</v>
      </c>
      <c r="AB750" s="273" t="s">
        <v>189</v>
      </c>
      <c r="AC750" s="273" t="s">
        <v>189</v>
      </c>
      <c r="AD750" s="273" t="s">
        <v>189</v>
      </c>
      <c r="AE750" s="273" t="s">
        <v>189</v>
      </c>
      <c r="AF750" s="273" t="s">
        <v>189</v>
      </c>
      <c r="AG750" s="273"/>
      <c r="AH750" s="273"/>
      <c r="AI750" s="273"/>
      <c r="AJ750" s="273"/>
      <c r="AK750" s="273"/>
      <c r="AL750" s="273"/>
      <c r="AM750" s="273"/>
      <c r="AN750" s="273"/>
      <c r="AO750" s="273"/>
      <c r="AP750" s="273"/>
      <c r="AQ750" s="241">
        <v>0</v>
      </c>
      <c r="AR750" s="241">
        <v>0</v>
      </c>
    </row>
    <row r="751" spans="1:44" x14ac:dyDescent="0.2">
      <c r="A751" s="273">
        <v>124332</v>
      </c>
      <c r="B751" t="s">
        <v>431</v>
      </c>
      <c r="C751" s="273" t="s">
        <v>188</v>
      </c>
      <c r="D751" s="273" t="s">
        <v>189</v>
      </c>
      <c r="E751" s="273" t="s">
        <v>190</v>
      </c>
      <c r="F751" s="273" t="s">
        <v>190</v>
      </c>
      <c r="G751" s="273" t="s">
        <v>189</v>
      </c>
      <c r="H751" s="273" t="s">
        <v>189</v>
      </c>
      <c r="I751" s="273" t="s">
        <v>188</v>
      </c>
      <c r="J751" s="273" t="s">
        <v>190</v>
      </c>
      <c r="K751" s="273" t="s">
        <v>189</v>
      </c>
      <c r="L751" s="273" t="s">
        <v>190</v>
      </c>
      <c r="M751" s="273" t="s">
        <v>190</v>
      </c>
      <c r="N751" s="273" t="s">
        <v>190</v>
      </c>
      <c r="O751" s="273" t="s">
        <v>190</v>
      </c>
      <c r="P751" s="273" t="s">
        <v>190</v>
      </c>
      <c r="Q751" s="273" t="s">
        <v>188</v>
      </c>
      <c r="R751" s="273" t="s">
        <v>188</v>
      </c>
      <c r="S751" s="273" t="s">
        <v>190</v>
      </c>
      <c r="T751" s="273" t="s">
        <v>190</v>
      </c>
      <c r="U751" s="273" t="s">
        <v>188</v>
      </c>
      <c r="V751" s="273" t="s">
        <v>190</v>
      </c>
      <c r="W751" t="s">
        <v>189</v>
      </c>
      <c r="X751" t="s">
        <v>189</v>
      </c>
      <c r="Y751" t="s">
        <v>189</v>
      </c>
      <c r="Z751" t="s">
        <v>189</v>
      </c>
      <c r="AA751" t="s">
        <v>189</v>
      </c>
      <c r="AB751" s="273"/>
      <c r="AC751" s="273"/>
      <c r="AD751" s="273"/>
      <c r="AE751" s="273"/>
      <c r="AF751" s="273"/>
      <c r="AG751" s="273"/>
      <c r="AH751" s="273"/>
      <c r="AI751" s="273"/>
      <c r="AJ751" s="273"/>
      <c r="AK751" s="273"/>
      <c r="AL751" s="273"/>
      <c r="AM751" s="273"/>
      <c r="AN751" s="273"/>
      <c r="AO751" s="273"/>
      <c r="AP751" s="273"/>
      <c r="AQ751" s="241">
        <v>0</v>
      </c>
      <c r="AR751" s="241">
        <v>0</v>
      </c>
    </row>
    <row r="752" spans="1:44" x14ac:dyDescent="0.2">
      <c r="A752" s="273">
        <v>124334</v>
      </c>
      <c r="B752" t="s">
        <v>428</v>
      </c>
      <c r="C752" s="273" t="s">
        <v>190</v>
      </c>
      <c r="D752" s="273" t="s">
        <v>190</v>
      </c>
      <c r="E752" s="273" t="s">
        <v>188</v>
      </c>
      <c r="F752" s="273" t="s">
        <v>190</v>
      </c>
      <c r="G752" s="273" t="s">
        <v>190</v>
      </c>
      <c r="H752" s="273" t="s">
        <v>190</v>
      </c>
      <c r="I752" s="273" t="s">
        <v>190</v>
      </c>
      <c r="J752" s="273" t="s">
        <v>190</v>
      </c>
      <c r="K752" s="273" t="s">
        <v>189</v>
      </c>
      <c r="L752" s="273" t="s">
        <v>190</v>
      </c>
      <c r="M752" s="273" t="s">
        <v>190</v>
      </c>
      <c r="N752" s="273" t="s">
        <v>190</v>
      </c>
      <c r="O752" s="273" t="s">
        <v>190</v>
      </c>
      <c r="P752" s="273" t="s">
        <v>190</v>
      </c>
      <c r="Q752" s="273" t="s">
        <v>188</v>
      </c>
      <c r="R752" s="273" t="s">
        <v>188</v>
      </c>
      <c r="S752" s="273" t="s">
        <v>190</v>
      </c>
      <c r="T752" s="273" t="s">
        <v>190</v>
      </c>
      <c r="U752" s="273" t="s">
        <v>190</v>
      </c>
      <c r="V752" s="273" t="s">
        <v>190</v>
      </c>
      <c r="W752" s="273" t="s">
        <v>189</v>
      </c>
      <c r="X752" s="273" t="s">
        <v>190</v>
      </c>
      <c r="Y752" s="273" t="s">
        <v>190</v>
      </c>
      <c r="Z752" s="273" t="s">
        <v>190</v>
      </c>
      <c r="AA752" s="273" t="s">
        <v>189</v>
      </c>
      <c r="AB752" s="273" t="s">
        <v>189</v>
      </c>
      <c r="AC752" s="273" t="s">
        <v>189</v>
      </c>
      <c r="AD752" s="273" t="s">
        <v>189</v>
      </c>
      <c r="AE752" s="273" t="s">
        <v>189</v>
      </c>
      <c r="AF752" s="273" t="s">
        <v>189</v>
      </c>
      <c r="AG752" s="273"/>
      <c r="AH752" s="273"/>
      <c r="AI752" s="273"/>
      <c r="AJ752" s="273"/>
      <c r="AK752" s="273"/>
      <c r="AL752" s="273"/>
      <c r="AM752" s="273"/>
      <c r="AN752" s="273"/>
      <c r="AO752" s="273"/>
      <c r="AP752" s="273"/>
      <c r="AQ752" s="241">
        <v>0</v>
      </c>
      <c r="AR752" s="241">
        <v>0</v>
      </c>
    </row>
    <row r="753" spans="1:44" x14ac:dyDescent="0.2">
      <c r="A753" s="273">
        <v>124340</v>
      </c>
      <c r="B753" t="s">
        <v>428</v>
      </c>
      <c r="C753" s="273" t="s">
        <v>189</v>
      </c>
      <c r="D753" s="273" t="s">
        <v>189</v>
      </c>
      <c r="E753" s="273" t="s">
        <v>189</v>
      </c>
      <c r="F753" s="273" t="s">
        <v>189</v>
      </c>
      <c r="G753" s="273" t="s">
        <v>189</v>
      </c>
      <c r="H753" s="273" t="s">
        <v>189</v>
      </c>
      <c r="I753" s="273" t="s">
        <v>190</v>
      </c>
      <c r="J753" s="273" t="s">
        <v>190</v>
      </c>
      <c r="K753" s="273" t="s">
        <v>189</v>
      </c>
      <c r="L753" s="273" t="s">
        <v>188</v>
      </c>
      <c r="M753" s="273" t="s">
        <v>190</v>
      </c>
      <c r="N753" s="273" t="s">
        <v>190</v>
      </c>
      <c r="O753" s="273" t="s">
        <v>190</v>
      </c>
      <c r="P753" s="273" t="s">
        <v>190</v>
      </c>
      <c r="Q753" s="273" t="s">
        <v>190</v>
      </c>
      <c r="R753" s="273" t="s">
        <v>190</v>
      </c>
      <c r="S753" s="273" t="s">
        <v>190</v>
      </c>
      <c r="T753" s="273" t="s">
        <v>188</v>
      </c>
      <c r="U753" s="273" t="s">
        <v>188</v>
      </c>
      <c r="V753" s="273" t="s">
        <v>190</v>
      </c>
      <c r="W753" s="273" t="s">
        <v>190</v>
      </c>
      <c r="X753" s="273" t="s">
        <v>190</v>
      </c>
      <c r="Y753" s="273" t="s">
        <v>190</v>
      </c>
      <c r="Z753" s="273" t="s">
        <v>190</v>
      </c>
      <c r="AA753" s="273" t="s">
        <v>190</v>
      </c>
      <c r="AB753" s="273" t="s">
        <v>189</v>
      </c>
      <c r="AC753" s="273" t="s">
        <v>189</v>
      </c>
      <c r="AD753" s="273" t="s">
        <v>189</v>
      </c>
      <c r="AE753" s="273" t="s">
        <v>189</v>
      </c>
      <c r="AF753" s="273" t="s">
        <v>189</v>
      </c>
      <c r="AG753" s="273"/>
      <c r="AH753" s="273"/>
      <c r="AI753" s="273"/>
      <c r="AJ753" s="273"/>
      <c r="AK753" s="273"/>
      <c r="AL753" s="273"/>
      <c r="AM753" s="273"/>
      <c r="AN753" s="273"/>
      <c r="AO753" s="273"/>
      <c r="AP753" s="273"/>
      <c r="AQ753" s="241">
        <v>0</v>
      </c>
      <c r="AR753" s="241">
        <v>0</v>
      </c>
    </row>
    <row r="754" spans="1:44" x14ac:dyDescent="0.2">
      <c r="A754" s="273">
        <v>124342</v>
      </c>
      <c r="B754" t="s">
        <v>428</v>
      </c>
      <c r="C754" s="273" t="s">
        <v>190</v>
      </c>
      <c r="D754" s="273" t="s">
        <v>190</v>
      </c>
      <c r="E754" s="273" t="s">
        <v>188</v>
      </c>
      <c r="F754" s="273" t="s">
        <v>190</v>
      </c>
      <c r="G754" s="273" t="s">
        <v>188</v>
      </c>
      <c r="H754" s="273" t="s">
        <v>190</v>
      </c>
      <c r="I754" s="273" t="s">
        <v>190</v>
      </c>
      <c r="J754" s="273" t="s">
        <v>190</v>
      </c>
      <c r="K754" s="273" t="s">
        <v>190</v>
      </c>
      <c r="L754" s="273" t="s">
        <v>190</v>
      </c>
      <c r="M754" s="273" t="s">
        <v>190</v>
      </c>
      <c r="N754" s="273" t="s">
        <v>190</v>
      </c>
      <c r="O754" s="273" t="s">
        <v>190</v>
      </c>
      <c r="P754" s="273" t="s">
        <v>190</v>
      </c>
      <c r="Q754" s="273" t="s">
        <v>190</v>
      </c>
      <c r="R754" s="273" t="s">
        <v>190</v>
      </c>
      <c r="S754" s="273" t="s">
        <v>190</v>
      </c>
      <c r="T754" s="273" t="s">
        <v>190</v>
      </c>
      <c r="U754" s="273" t="s">
        <v>190</v>
      </c>
      <c r="V754" s="273" t="s">
        <v>190</v>
      </c>
      <c r="W754" s="273" t="s">
        <v>190</v>
      </c>
      <c r="X754" s="273" t="s">
        <v>190</v>
      </c>
      <c r="Y754" s="273" t="s">
        <v>190</v>
      </c>
      <c r="Z754" s="273" t="s">
        <v>190</v>
      </c>
      <c r="AA754" s="273" t="s">
        <v>190</v>
      </c>
      <c r="AB754" s="273" t="s">
        <v>189</v>
      </c>
      <c r="AC754" s="273" t="s">
        <v>189</v>
      </c>
      <c r="AD754" s="273" t="s">
        <v>189</v>
      </c>
      <c r="AE754" s="273" t="s">
        <v>189</v>
      </c>
      <c r="AF754" s="273" t="s">
        <v>189</v>
      </c>
      <c r="AG754" s="273"/>
      <c r="AH754" s="273"/>
      <c r="AI754" s="273"/>
      <c r="AJ754" s="273"/>
      <c r="AK754" s="273"/>
      <c r="AL754" s="273"/>
      <c r="AM754" s="273"/>
      <c r="AN754" s="273"/>
      <c r="AO754" s="273"/>
      <c r="AP754" s="273"/>
      <c r="AQ754" s="241">
        <v>0</v>
      </c>
      <c r="AR754" s="241">
        <v>0</v>
      </c>
    </row>
    <row r="755" spans="1:44" x14ac:dyDescent="0.2">
      <c r="A755" s="273">
        <v>124343</v>
      </c>
      <c r="B755" t="s">
        <v>428</v>
      </c>
      <c r="C755" s="273" t="s">
        <v>188</v>
      </c>
      <c r="D755" s="273" t="s">
        <v>190</v>
      </c>
      <c r="E755" s="273" t="s">
        <v>190</v>
      </c>
      <c r="F755" s="273" t="s">
        <v>190</v>
      </c>
      <c r="G755" s="273" t="s">
        <v>190</v>
      </c>
      <c r="H755" s="273" t="s">
        <v>188</v>
      </c>
      <c r="I755" s="273" t="s">
        <v>190</v>
      </c>
      <c r="J755" s="273" t="s">
        <v>188</v>
      </c>
      <c r="K755" s="273" t="s">
        <v>190</v>
      </c>
      <c r="L755" s="273" t="s">
        <v>188</v>
      </c>
      <c r="M755" s="273" t="s">
        <v>190</v>
      </c>
      <c r="N755" s="273" t="s">
        <v>188</v>
      </c>
      <c r="O755" s="273" t="s">
        <v>188</v>
      </c>
      <c r="P755" s="273" t="s">
        <v>188</v>
      </c>
      <c r="Q755" s="273" t="s">
        <v>190</v>
      </c>
      <c r="R755" s="273" t="s">
        <v>190</v>
      </c>
      <c r="S755" s="273" t="s">
        <v>190</v>
      </c>
      <c r="T755" s="273" t="s">
        <v>190</v>
      </c>
      <c r="U755" s="273" t="s">
        <v>190</v>
      </c>
      <c r="V755" s="273" t="s">
        <v>190</v>
      </c>
      <c r="W755" s="273" t="s">
        <v>190</v>
      </c>
      <c r="X755" s="273" t="s">
        <v>190</v>
      </c>
      <c r="Y755" s="273" t="s">
        <v>190</v>
      </c>
      <c r="Z755" s="273" t="s">
        <v>190</v>
      </c>
      <c r="AA755" s="273" t="s">
        <v>190</v>
      </c>
      <c r="AB755" s="273" t="s">
        <v>189</v>
      </c>
      <c r="AC755" s="273" t="s">
        <v>189</v>
      </c>
      <c r="AD755" s="273" t="s">
        <v>189</v>
      </c>
      <c r="AE755" s="273" t="s">
        <v>189</v>
      </c>
      <c r="AF755" s="273" t="s">
        <v>189</v>
      </c>
      <c r="AG755" s="273"/>
      <c r="AH755" s="273"/>
      <c r="AI755" s="273"/>
      <c r="AJ755" s="273"/>
      <c r="AK755" s="273"/>
      <c r="AL755" s="273"/>
      <c r="AM755" s="273"/>
      <c r="AN755" s="273"/>
      <c r="AO755" s="273"/>
      <c r="AP755" s="273"/>
      <c r="AQ755" s="241">
        <v>0</v>
      </c>
      <c r="AR755" s="241">
        <v>0</v>
      </c>
    </row>
    <row r="756" spans="1:44" x14ac:dyDescent="0.2">
      <c r="A756" s="244">
        <v>124345</v>
      </c>
      <c r="B756" t="s">
        <v>428</v>
      </c>
      <c r="C756" s="244" t="s">
        <v>189</v>
      </c>
      <c r="D756" s="244" t="s">
        <v>190</v>
      </c>
      <c r="E756" s="244" t="s">
        <v>188</v>
      </c>
      <c r="F756" s="244" t="s">
        <v>190</v>
      </c>
      <c r="G756" s="244" t="s">
        <v>188</v>
      </c>
      <c r="H756" s="244" t="s">
        <v>189</v>
      </c>
      <c r="I756" s="244" t="s">
        <v>190</v>
      </c>
      <c r="J756" s="244" t="s">
        <v>190</v>
      </c>
      <c r="K756" s="244" t="s">
        <v>190</v>
      </c>
      <c r="L756" s="244" t="s">
        <v>190</v>
      </c>
      <c r="M756" s="244" t="s">
        <v>190</v>
      </c>
      <c r="N756" s="244" t="s">
        <v>190</v>
      </c>
      <c r="O756" s="244" t="s">
        <v>190</v>
      </c>
      <c r="P756" s="244" t="s">
        <v>190</v>
      </c>
      <c r="Q756" s="244" t="s">
        <v>190</v>
      </c>
      <c r="R756" s="244" t="s">
        <v>190</v>
      </c>
      <c r="S756" s="244" t="s">
        <v>190</v>
      </c>
      <c r="T756" s="244" t="s">
        <v>190</v>
      </c>
      <c r="U756" s="244" t="s">
        <v>190</v>
      </c>
      <c r="V756" s="244" t="s">
        <v>190</v>
      </c>
      <c r="W756" s="244" t="s">
        <v>189</v>
      </c>
      <c r="X756" s="244" t="s">
        <v>189</v>
      </c>
      <c r="Y756" s="244" t="s">
        <v>189</v>
      </c>
      <c r="Z756" s="244" t="s">
        <v>189</v>
      </c>
      <c r="AA756" s="244" t="s">
        <v>189</v>
      </c>
      <c r="AB756" s="244"/>
      <c r="AC756" s="244"/>
      <c r="AD756" s="244"/>
      <c r="AE756" s="244"/>
      <c r="AF756" s="244"/>
      <c r="AG756" s="244"/>
      <c r="AH756" s="244"/>
      <c r="AI756" s="244"/>
      <c r="AJ756" s="244"/>
      <c r="AK756" s="244"/>
      <c r="AL756" s="244"/>
      <c r="AM756" s="244"/>
      <c r="AN756" s="244"/>
      <c r="AO756" s="244"/>
      <c r="AP756" s="244"/>
      <c r="AQ756" s="241">
        <v>0</v>
      </c>
      <c r="AR756" s="241">
        <v>0</v>
      </c>
    </row>
    <row r="757" spans="1:44" x14ac:dyDescent="0.2">
      <c r="A757" s="273">
        <v>124346</v>
      </c>
      <c r="B757" t="s">
        <v>428</v>
      </c>
      <c r="C757" s="273" t="s">
        <v>190</v>
      </c>
      <c r="D757" s="273" t="s">
        <v>188</v>
      </c>
      <c r="E757" s="273" t="s">
        <v>188</v>
      </c>
      <c r="F757" s="273" t="s">
        <v>190</v>
      </c>
      <c r="G757" s="273" t="s">
        <v>190</v>
      </c>
      <c r="H757" s="273" t="s">
        <v>190</v>
      </c>
      <c r="I757" s="273" t="s">
        <v>190</v>
      </c>
      <c r="J757" s="273" t="s">
        <v>188</v>
      </c>
      <c r="K757" s="273" t="s">
        <v>190</v>
      </c>
      <c r="L757" s="273" t="s">
        <v>190</v>
      </c>
      <c r="M757" s="273" t="s">
        <v>190</v>
      </c>
      <c r="N757" s="273" t="s">
        <v>190</v>
      </c>
      <c r="O757" s="273" t="s">
        <v>190</v>
      </c>
      <c r="P757" s="273" t="s">
        <v>190</v>
      </c>
      <c r="Q757" s="273" t="s">
        <v>190</v>
      </c>
      <c r="R757" s="273" t="s">
        <v>190</v>
      </c>
      <c r="S757" s="273" t="s">
        <v>190</v>
      </c>
      <c r="T757" s="273" t="s">
        <v>190</v>
      </c>
      <c r="U757" s="273" t="s">
        <v>190</v>
      </c>
      <c r="V757" s="273" t="s">
        <v>190</v>
      </c>
      <c r="W757" s="273" t="s">
        <v>190</v>
      </c>
      <c r="X757" s="273" t="s">
        <v>190</v>
      </c>
      <c r="Y757" s="273" t="s">
        <v>190</v>
      </c>
      <c r="Z757" s="273" t="s">
        <v>190</v>
      </c>
      <c r="AA757" s="273" t="s">
        <v>190</v>
      </c>
      <c r="AB757" s="273" t="s">
        <v>189</v>
      </c>
      <c r="AC757" s="273" t="s">
        <v>189</v>
      </c>
      <c r="AD757" s="273" t="s">
        <v>189</v>
      </c>
      <c r="AE757" s="273" t="s">
        <v>189</v>
      </c>
      <c r="AF757" s="273" t="s">
        <v>189</v>
      </c>
      <c r="AG757" s="273"/>
      <c r="AH757" s="273"/>
      <c r="AI757" s="273"/>
      <c r="AJ757" s="273"/>
      <c r="AK757" s="273"/>
      <c r="AL757" s="273"/>
      <c r="AM757" s="273"/>
      <c r="AN757" s="273"/>
      <c r="AO757" s="273"/>
      <c r="AP757" s="273"/>
      <c r="AQ757" s="241">
        <v>0</v>
      </c>
      <c r="AR757" s="241">
        <v>0</v>
      </c>
    </row>
    <row r="758" spans="1:44" x14ac:dyDescent="0.2">
      <c r="A758" s="273">
        <v>124350</v>
      </c>
      <c r="B758" t="s">
        <v>428</v>
      </c>
      <c r="C758" s="273" t="s">
        <v>190</v>
      </c>
      <c r="D758" s="273" t="s">
        <v>190</v>
      </c>
      <c r="E758" s="273" t="s">
        <v>190</v>
      </c>
      <c r="F758" s="273" t="s">
        <v>190</v>
      </c>
      <c r="G758" s="273" t="s">
        <v>190</v>
      </c>
      <c r="H758" s="273" t="s">
        <v>190</v>
      </c>
      <c r="I758" s="273" t="s">
        <v>189</v>
      </c>
      <c r="J758" s="273" t="s">
        <v>189</v>
      </c>
      <c r="K758" s="273" t="s">
        <v>190</v>
      </c>
      <c r="L758" s="273" t="s">
        <v>188</v>
      </c>
      <c r="M758" s="273" t="s">
        <v>190</v>
      </c>
      <c r="N758" s="273" t="s">
        <v>190</v>
      </c>
      <c r="O758" s="273" t="s">
        <v>190</v>
      </c>
      <c r="P758" s="273" t="s">
        <v>190</v>
      </c>
      <c r="Q758" s="273" t="s">
        <v>188</v>
      </c>
      <c r="R758" s="273" t="s">
        <v>190</v>
      </c>
      <c r="S758" s="273" t="s">
        <v>190</v>
      </c>
      <c r="T758" s="273" t="s">
        <v>190</v>
      </c>
      <c r="U758" s="273" t="s">
        <v>190</v>
      </c>
      <c r="V758" s="273" t="s">
        <v>190</v>
      </c>
      <c r="W758" s="273" t="s">
        <v>190</v>
      </c>
      <c r="X758" s="273" t="s">
        <v>190</v>
      </c>
      <c r="Y758" s="273" t="s">
        <v>190</v>
      </c>
      <c r="Z758" s="273" t="s">
        <v>190</v>
      </c>
      <c r="AA758" s="273" t="s">
        <v>190</v>
      </c>
      <c r="AB758" s="273" t="s">
        <v>189</v>
      </c>
      <c r="AC758" s="273" t="s">
        <v>189</v>
      </c>
      <c r="AD758" s="273" t="s">
        <v>189</v>
      </c>
      <c r="AE758" s="273" t="s">
        <v>189</v>
      </c>
      <c r="AF758" s="273" t="s">
        <v>189</v>
      </c>
      <c r="AG758" s="273"/>
      <c r="AH758" s="273"/>
      <c r="AI758" s="273"/>
      <c r="AJ758" s="273"/>
      <c r="AK758" s="273"/>
      <c r="AL758" s="273"/>
      <c r="AM758" s="273"/>
      <c r="AN758" s="273"/>
      <c r="AO758" s="273"/>
      <c r="AP758" s="273"/>
      <c r="AQ758" s="241">
        <v>0</v>
      </c>
      <c r="AR758" s="241">
        <v>0</v>
      </c>
    </row>
    <row r="759" spans="1:44" x14ac:dyDescent="0.2">
      <c r="A759" s="273">
        <v>124353</v>
      </c>
      <c r="B759" t="s">
        <v>428</v>
      </c>
      <c r="C759" s="273" t="s">
        <v>190</v>
      </c>
      <c r="D759" s="273" t="s">
        <v>189</v>
      </c>
      <c r="E759" s="273" t="s">
        <v>190</v>
      </c>
      <c r="F759" s="273" t="s">
        <v>190</v>
      </c>
      <c r="G759" s="273" t="s">
        <v>190</v>
      </c>
      <c r="H759" s="273" t="s">
        <v>190</v>
      </c>
      <c r="I759" s="273" t="s">
        <v>190</v>
      </c>
      <c r="J759" s="273" t="s">
        <v>189</v>
      </c>
      <c r="K759" s="273" t="s">
        <v>189</v>
      </c>
      <c r="L759" s="273" t="s">
        <v>189</v>
      </c>
      <c r="M759" s="273" t="s">
        <v>190</v>
      </c>
      <c r="N759" s="273" t="s">
        <v>190</v>
      </c>
      <c r="O759" s="273" t="s">
        <v>190</v>
      </c>
      <c r="P759" s="273" t="s">
        <v>190</v>
      </c>
      <c r="Q759" s="273" t="s">
        <v>190</v>
      </c>
      <c r="R759" s="273" t="s">
        <v>190</v>
      </c>
      <c r="S759" s="273" t="s">
        <v>190</v>
      </c>
      <c r="T759" s="273" t="s">
        <v>190</v>
      </c>
      <c r="U759" s="273" t="s">
        <v>188</v>
      </c>
      <c r="V759" s="273" t="s">
        <v>190</v>
      </c>
      <c r="W759" s="273" t="s">
        <v>190</v>
      </c>
      <c r="X759" s="273" t="s">
        <v>190</v>
      </c>
      <c r="Y759" s="273" t="s">
        <v>190</v>
      </c>
      <c r="Z759" s="273" t="s">
        <v>190</v>
      </c>
      <c r="AA759" s="273" t="s">
        <v>190</v>
      </c>
      <c r="AB759" s="273" t="s">
        <v>189</v>
      </c>
      <c r="AC759" s="273" t="s">
        <v>189</v>
      </c>
      <c r="AD759" s="273" t="s">
        <v>189</v>
      </c>
      <c r="AE759" s="273" t="s">
        <v>189</v>
      </c>
      <c r="AF759" s="273" t="s">
        <v>189</v>
      </c>
      <c r="AG759" s="273"/>
      <c r="AH759" s="273"/>
      <c r="AI759" s="273"/>
      <c r="AJ759" s="273"/>
      <c r="AK759" s="273"/>
      <c r="AL759" s="273"/>
      <c r="AM759" s="273"/>
      <c r="AN759" s="273"/>
      <c r="AO759" s="273"/>
      <c r="AP759" s="273"/>
      <c r="AQ759" s="241">
        <v>0</v>
      </c>
      <c r="AR759" s="241">
        <v>0</v>
      </c>
    </row>
    <row r="760" spans="1:44" x14ac:dyDescent="0.2">
      <c r="A760" s="244">
        <v>124356</v>
      </c>
      <c r="B760" t="s">
        <v>428</v>
      </c>
      <c r="C760" s="244" t="s">
        <v>190</v>
      </c>
      <c r="D760" s="244" t="s">
        <v>190</v>
      </c>
      <c r="E760" s="244" t="s">
        <v>190</v>
      </c>
      <c r="F760" s="244" t="s">
        <v>190</v>
      </c>
      <c r="G760" s="244" t="s">
        <v>189</v>
      </c>
      <c r="H760" s="244" t="s">
        <v>190</v>
      </c>
      <c r="I760" s="244" t="s">
        <v>188</v>
      </c>
      <c r="J760" s="244" t="s">
        <v>190</v>
      </c>
      <c r="K760" s="244" t="s">
        <v>190</v>
      </c>
      <c r="L760" s="244" t="s">
        <v>188</v>
      </c>
      <c r="M760" s="244" t="s">
        <v>190</v>
      </c>
      <c r="N760" s="244" t="s">
        <v>190</v>
      </c>
      <c r="O760" s="244" t="s">
        <v>190</v>
      </c>
      <c r="P760" s="244" t="s">
        <v>190</v>
      </c>
      <c r="Q760" s="244" t="s">
        <v>190</v>
      </c>
      <c r="R760" s="244" t="s">
        <v>189</v>
      </c>
      <c r="S760" s="244" t="s">
        <v>190</v>
      </c>
      <c r="T760" s="244" t="s">
        <v>190</v>
      </c>
      <c r="U760" s="244" t="s">
        <v>190</v>
      </c>
      <c r="V760" s="244" t="s">
        <v>190</v>
      </c>
      <c r="W760" s="244" t="s">
        <v>189</v>
      </c>
      <c r="X760" s="244" t="s">
        <v>189</v>
      </c>
      <c r="Y760" s="244" t="s">
        <v>189</v>
      </c>
      <c r="Z760" s="244" t="s">
        <v>189</v>
      </c>
      <c r="AA760" s="244" t="s">
        <v>189</v>
      </c>
      <c r="AB760" s="244"/>
      <c r="AC760" s="244"/>
      <c r="AD760" s="244"/>
      <c r="AE760" s="244"/>
      <c r="AF760" s="244"/>
      <c r="AG760" s="244"/>
      <c r="AH760" s="244"/>
      <c r="AI760" s="244"/>
      <c r="AJ760" s="244"/>
      <c r="AK760" s="244"/>
      <c r="AL760" s="244"/>
      <c r="AM760" s="244"/>
      <c r="AN760" s="244"/>
      <c r="AO760" s="244"/>
      <c r="AP760" s="244"/>
      <c r="AQ760" s="241">
        <v>0</v>
      </c>
      <c r="AR760" s="241">
        <v>0</v>
      </c>
    </row>
    <row r="761" spans="1:44" x14ac:dyDescent="0.2">
      <c r="A761" s="244">
        <v>124360</v>
      </c>
      <c r="B761" t="s">
        <v>428</v>
      </c>
      <c r="C761" s="244" t="s">
        <v>190</v>
      </c>
      <c r="D761" s="244" t="s">
        <v>190</v>
      </c>
      <c r="E761" s="244" t="s">
        <v>190</v>
      </c>
      <c r="F761" s="244" t="s">
        <v>190</v>
      </c>
      <c r="G761" s="244" t="s">
        <v>190</v>
      </c>
      <c r="H761" s="244" t="s">
        <v>190</v>
      </c>
      <c r="I761" s="244" t="s">
        <v>189</v>
      </c>
      <c r="J761" s="244" t="s">
        <v>189</v>
      </c>
      <c r="K761" s="244" t="s">
        <v>190</v>
      </c>
      <c r="L761" s="244" t="s">
        <v>190</v>
      </c>
      <c r="M761" s="244" t="s">
        <v>190</v>
      </c>
      <c r="N761" s="244" t="s">
        <v>190</v>
      </c>
      <c r="O761" s="244" t="s">
        <v>190</v>
      </c>
      <c r="P761" s="244" t="s">
        <v>190</v>
      </c>
      <c r="Q761" s="244" t="s">
        <v>190</v>
      </c>
      <c r="R761" s="244" t="s">
        <v>190</v>
      </c>
      <c r="S761" s="244" t="s">
        <v>190</v>
      </c>
      <c r="T761" s="244" t="s">
        <v>190</v>
      </c>
      <c r="U761" s="244" t="s">
        <v>190</v>
      </c>
      <c r="V761" s="244" t="s">
        <v>190</v>
      </c>
      <c r="W761" s="244" t="s">
        <v>189</v>
      </c>
      <c r="X761" s="244" t="s">
        <v>189</v>
      </c>
      <c r="Y761" s="244" t="s">
        <v>189</v>
      </c>
      <c r="Z761" s="244" t="s">
        <v>189</v>
      </c>
      <c r="AA761" s="244" t="s">
        <v>189</v>
      </c>
      <c r="AB761" s="244"/>
      <c r="AC761" s="244"/>
      <c r="AD761" s="244"/>
      <c r="AE761" s="244"/>
      <c r="AF761" s="244"/>
      <c r="AG761" s="244"/>
      <c r="AH761" s="244"/>
      <c r="AI761" s="244"/>
      <c r="AJ761" s="244"/>
      <c r="AK761" s="244"/>
      <c r="AL761" s="244"/>
      <c r="AM761" s="244"/>
      <c r="AN761" s="244"/>
      <c r="AO761" s="244"/>
      <c r="AP761" s="244"/>
      <c r="AQ761" s="241">
        <v>0</v>
      </c>
      <c r="AR761" s="241">
        <v>0</v>
      </c>
    </row>
    <row r="762" spans="1:44" x14ac:dyDescent="0.2">
      <c r="A762" s="273">
        <v>124361</v>
      </c>
      <c r="B762" t="s">
        <v>431</v>
      </c>
      <c r="C762" s="273" t="s">
        <v>190</v>
      </c>
      <c r="D762" s="273" t="s">
        <v>190</v>
      </c>
      <c r="E762" s="273" t="s">
        <v>188</v>
      </c>
      <c r="F762" s="273" t="s">
        <v>188</v>
      </c>
      <c r="G762" s="273" t="s">
        <v>190</v>
      </c>
      <c r="H762" s="273" t="s">
        <v>190</v>
      </c>
      <c r="I762" s="273" t="s">
        <v>188</v>
      </c>
      <c r="J762" s="273" t="s">
        <v>190</v>
      </c>
      <c r="K762" s="273" t="s">
        <v>188</v>
      </c>
      <c r="L762" s="273" t="s">
        <v>188</v>
      </c>
      <c r="M762" s="273" t="s">
        <v>190</v>
      </c>
      <c r="N762" s="273" t="s">
        <v>190</v>
      </c>
      <c r="O762" s="273" t="s">
        <v>190</v>
      </c>
      <c r="P762" s="273" t="s">
        <v>190</v>
      </c>
      <c r="Q762" s="273" t="s">
        <v>188</v>
      </c>
      <c r="R762" s="273" t="s">
        <v>190</v>
      </c>
      <c r="S762" s="273" t="s">
        <v>188</v>
      </c>
      <c r="T762" s="273" t="s">
        <v>188</v>
      </c>
      <c r="U762" s="273" t="s">
        <v>190</v>
      </c>
      <c r="V762" s="273" t="s">
        <v>190</v>
      </c>
      <c r="W762" t="s">
        <v>189</v>
      </c>
      <c r="X762" t="s">
        <v>189</v>
      </c>
      <c r="Y762" t="s">
        <v>189</v>
      </c>
      <c r="Z762" t="s">
        <v>189</v>
      </c>
      <c r="AA762" t="s">
        <v>189</v>
      </c>
      <c r="AB762" s="273"/>
      <c r="AC762" s="273"/>
      <c r="AD762" s="273"/>
      <c r="AE762" s="273"/>
      <c r="AF762" s="273"/>
      <c r="AG762" s="273"/>
      <c r="AH762" s="273"/>
      <c r="AI762" s="273"/>
      <c r="AJ762" s="273"/>
      <c r="AK762" s="273"/>
      <c r="AL762" s="273"/>
      <c r="AM762" s="273"/>
      <c r="AN762" s="273"/>
      <c r="AO762" s="273"/>
      <c r="AP762" s="273"/>
      <c r="AQ762" s="241">
        <v>0</v>
      </c>
      <c r="AR762" s="241">
        <v>0</v>
      </c>
    </row>
    <row r="763" spans="1:44" x14ac:dyDescent="0.2">
      <c r="A763" s="273">
        <v>124367</v>
      </c>
      <c r="B763" t="s">
        <v>428</v>
      </c>
      <c r="C763" s="273" t="s">
        <v>190</v>
      </c>
      <c r="D763" s="273" t="s">
        <v>188</v>
      </c>
      <c r="E763" s="273" t="s">
        <v>188</v>
      </c>
      <c r="F763" s="273" t="s">
        <v>190</v>
      </c>
      <c r="G763" s="273" t="s">
        <v>188</v>
      </c>
      <c r="H763" s="273" t="s">
        <v>190</v>
      </c>
      <c r="I763" s="273" t="s">
        <v>190</v>
      </c>
      <c r="J763" s="273" t="s">
        <v>190</v>
      </c>
      <c r="K763" s="273" t="s">
        <v>190</v>
      </c>
      <c r="L763" s="273" t="s">
        <v>189</v>
      </c>
      <c r="M763" s="273" t="s">
        <v>188</v>
      </c>
      <c r="N763" s="273" t="s">
        <v>190</v>
      </c>
      <c r="O763" s="273" t="s">
        <v>188</v>
      </c>
      <c r="P763" s="273" t="s">
        <v>188</v>
      </c>
      <c r="Q763" s="273" t="s">
        <v>188</v>
      </c>
      <c r="R763" s="273" t="s">
        <v>190</v>
      </c>
      <c r="S763" s="273" t="s">
        <v>190</v>
      </c>
      <c r="T763" s="273" t="s">
        <v>190</v>
      </c>
      <c r="U763" s="273" t="s">
        <v>190</v>
      </c>
      <c r="V763" s="273" t="s">
        <v>188</v>
      </c>
      <c r="W763" s="273" t="s">
        <v>190</v>
      </c>
      <c r="X763" s="273" t="s">
        <v>190</v>
      </c>
      <c r="Y763" s="273" t="s">
        <v>190</v>
      </c>
      <c r="Z763" s="273" t="s">
        <v>190</v>
      </c>
      <c r="AA763" s="273" t="s">
        <v>190</v>
      </c>
      <c r="AB763" s="273" t="s">
        <v>189</v>
      </c>
      <c r="AC763" s="273" t="s">
        <v>189</v>
      </c>
      <c r="AD763" s="273" t="s">
        <v>189</v>
      </c>
      <c r="AE763" s="273" t="s">
        <v>189</v>
      </c>
      <c r="AF763" s="273" t="s">
        <v>189</v>
      </c>
      <c r="AG763" s="273"/>
      <c r="AH763" s="273"/>
      <c r="AI763" s="273"/>
      <c r="AJ763" s="273"/>
      <c r="AK763" s="273"/>
      <c r="AL763" s="273"/>
      <c r="AM763" s="273"/>
      <c r="AN763" s="273"/>
      <c r="AO763" s="273"/>
      <c r="AP763" s="273"/>
      <c r="AQ763" s="241">
        <v>0</v>
      </c>
      <c r="AR763" s="241">
        <v>0</v>
      </c>
    </row>
    <row r="764" spans="1:44" x14ac:dyDescent="0.2">
      <c r="A764" s="273">
        <v>124368</v>
      </c>
      <c r="B764" t="s">
        <v>428</v>
      </c>
      <c r="C764" s="273" t="s">
        <v>190</v>
      </c>
      <c r="D764" s="273" t="s">
        <v>190</v>
      </c>
      <c r="E764" s="273" t="s">
        <v>188</v>
      </c>
      <c r="F764" s="273" t="s">
        <v>190</v>
      </c>
      <c r="G764" s="273" t="s">
        <v>190</v>
      </c>
      <c r="H764" s="273" t="s">
        <v>190</v>
      </c>
      <c r="I764" s="273" t="s">
        <v>188</v>
      </c>
      <c r="J764" s="273" t="s">
        <v>190</v>
      </c>
      <c r="K764" s="273" t="s">
        <v>190</v>
      </c>
      <c r="L764" s="273" t="s">
        <v>190</v>
      </c>
      <c r="M764" s="273" t="s">
        <v>190</v>
      </c>
      <c r="N764" s="273" t="s">
        <v>190</v>
      </c>
      <c r="O764" s="273" t="s">
        <v>190</v>
      </c>
      <c r="P764" s="273" t="s">
        <v>190</v>
      </c>
      <c r="Q764" s="273" t="s">
        <v>190</v>
      </c>
      <c r="R764" s="273" t="s">
        <v>190</v>
      </c>
      <c r="S764" s="273" t="s">
        <v>190</v>
      </c>
      <c r="T764" s="273" t="s">
        <v>190</v>
      </c>
      <c r="U764" s="273" t="s">
        <v>190</v>
      </c>
      <c r="V764" s="273" t="s">
        <v>190</v>
      </c>
      <c r="W764" s="273" t="s">
        <v>190</v>
      </c>
      <c r="X764" s="273" t="s">
        <v>190</v>
      </c>
      <c r="Y764" s="273" t="s">
        <v>190</v>
      </c>
      <c r="Z764" s="273" t="s">
        <v>190</v>
      </c>
      <c r="AA764" s="273" t="s">
        <v>190</v>
      </c>
      <c r="AB764" s="273" t="s">
        <v>189</v>
      </c>
      <c r="AC764" s="273" t="s">
        <v>189</v>
      </c>
      <c r="AD764" s="273" t="s">
        <v>189</v>
      </c>
      <c r="AE764" s="273" t="s">
        <v>189</v>
      </c>
      <c r="AF764" s="273" t="s">
        <v>189</v>
      </c>
      <c r="AG764" s="273"/>
      <c r="AH764" s="273"/>
      <c r="AI764" s="273"/>
      <c r="AJ764" s="273"/>
      <c r="AK764" s="273"/>
      <c r="AL764" s="273"/>
      <c r="AM764" s="273"/>
      <c r="AN764" s="273"/>
      <c r="AO764" s="273"/>
      <c r="AP764" s="273"/>
      <c r="AQ764" s="241">
        <v>0</v>
      </c>
      <c r="AR764" s="241">
        <v>0</v>
      </c>
    </row>
    <row r="765" spans="1:44" x14ac:dyDescent="0.2">
      <c r="A765" s="273">
        <v>124371</v>
      </c>
      <c r="B765" t="s">
        <v>428</v>
      </c>
      <c r="C765" s="273" t="s">
        <v>190</v>
      </c>
      <c r="D765" s="273" t="s">
        <v>190</v>
      </c>
      <c r="E765" s="273" t="s">
        <v>190</v>
      </c>
      <c r="F765" s="273" t="s">
        <v>190</v>
      </c>
      <c r="G765" s="273" t="s">
        <v>190</v>
      </c>
      <c r="H765" s="273" t="s">
        <v>190</v>
      </c>
      <c r="I765" s="273" t="s">
        <v>190</v>
      </c>
      <c r="J765" s="273" t="s">
        <v>190</v>
      </c>
      <c r="K765" s="273" t="s">
        <v>190</v>
      </c>
      <c r="L765" s="273" t="s">
        <v>190</v>
      </c>
      <c r="M765" s="273" t="s">
        <v>190</v>
      </c>
      <c r="N765" s="273" t="s">
        <v>190</v>
      </c>
      <c r="O765" s="273" t="s">
        <v>190</v>
      </c>
      <c r="P765" s="273" t="s">
        <v>190</v>
      </c>
      <c r="Q765" s="273" t="s">
        <v>188</v>
      </c>
      <c r="R765" s="273" t="s">
        <v>188</v>
      </c>
      <c r="S765" s="273" t="s">
        <v>190</v>
      </c>
      <c r="T765" s="273" t="s">
        <v>190</v>
      </c>
      <c r="U765" s="273" t="s">
        <v>190</v>
      </c>
      <c r="V765" s="273" t="s">
        <v>190</v>
      </c>
      <c r="W765" s="273" t="s">
        <v>190</v>
      </c>
      <c r="X765" s="273" t="s">
        <v>190</v>
      </c>
      <c r="Y765" s="273" t="s">
        <v>190</v>
      </c>
      <c r="Z765" s="273" t="s">
        <v>190</v>
      </c>
      <c r="AA765" s="273" t="s">
        <v>190</v>
      </c>
      <c r="AB765" s="273" t="s">
        <v>189</v>
      </c>
      <c r="AC765" s="273" t="s">
        <v>189</v>
      </c>
      <c r="AD765" s="273" t="s">
        <v>189</v>
      </c>
      <c r="AE765" s="273" t="s">
        <v>189</v>
      </c>
      <c r="AF765" s="273" t="s">
        <v>189</v>
      </c>
      <c r="AG765" s="273"/>
      <c r="AH765" s="273"/>
      <c r="AI765" s="273"/>
      <c r="AJ765" s="273"/>
      <c r="AK765" s="273"/>
      <c r="AL765" s="273"/>
      <c r="AM765" s="273"/>
      <c r="AN765" s="273"/>
      <c r="AO765" s="273"/>
      <c r="AP765" s="273"/>
      <c r="AQ765" s="241">
        <v>0</v>
      </c>
      <c r="AR765" s="241">
        <v>0</v>
      </c>
    </row>
    <row r="766" spans="1:44" x14ac:dyDescent="0.2">
      <c r="A766" s="244">
        <v>124373</v>
      </c>
      <c r="B766" t="s">
        <v>428</v>
      </c>
      <c r="C766" s="244" t="s">
        <v>189</v>
      </c>
      <c r="D766" s="244" t="s">
        <v>189</v>
      </c>
      <c r="E766" s="244" t="s">
        <v>189</v>
      </c>
      <c r="F766" s="244" t="s">
        <v>189</v>
      </c>
      <c r="G766" s="244" t="s">
        <v>189</v>
      </c>
      <c r="H766" s="244" t="s">
        <v>190</v>
      </c>
      <c r="I766" s="244" t="s">
        <v>189</v>
      </c>
      <c r="J766" s="244" t="s">
        <v>189</v>
      </c>
      <c r="K766" s="244" t="s">
        <v>189</v>
      </c>
      <c r="L766" s="244" t="s">
        <v>189</v>
      </c>
      <c r="M766" s="244" t="s">
        <v>190</v>
      </c>
      <c r="N766" s="244" t="s">
        <v>190</v>
      </c>
      <c r="O766" s="244" t="s">
        <v>190</v>
      </c>
      <c r="P766" s="244" t="s">
        <v>190</v>
      </c>
      <c r="Q766" s="244" t="s">
        <v>190</v>
      </c>
      <c r="R766" s="244" t="s">
        <v>190</v>
      </c>
      <c r="S766" s="244" t="s">
        <v>190</v>
      </c>
      <c r="T766" s="244" t="s">
        <v>190</v>
      </c>
      <c r="U766" s="244" t="s">
        <v>190</v>
      </c>
      <c r="V766" s="244" t="s">
        <v>190</v>
      </c>
      <c r="W766" s="244" t="s">
        <v>189</v>
      </c>
      <c r="X766" s="244" t="s">
        <v>189</v>
      </c>
      <c r="Y766" s="244" t="s">
        <v>189</v>
      </c>
      <c r="Z766" s="244" t="s">
        <v>189</v>
      </c>
      <c r="AA766" s="244" t="s">
        <v>189</v>
      </c>
      <c r="AB766" s="244"/>
      <c r="AC766" s="244"/>
      <c r="AD766" s="244"/>
      <c r="AE766" s="244"/>
      <c r="AF766" s="244"/>
      <c r="AG766" s="244"/>
      <c r="AH766" s="244"/>
      <c r="AI766" s="244"/>
      <c r="AJ766" s="244"/>
      <c r="AK766" s="244"/>
      <c r="AL766" s="244"/>
      <c r="AM766" s="244"/>
      <c r="AN766" s="244"/>
      <c r="AO766" s="244"/>
      <c r="AP766" s="244"/>
      <c r="AQ766" s="241">
        <v>0</v>
      </c>
      <c r="AR766" s="241">
        <v>0</v>
      </c>
    </row>
    <row r="767" spans="1:44" x14ac:dyDescent="0.2">
      <c r="A767" s="273">
        <v>124375</v>
      </c>
      <c r="B767" t="s">
        <v>428</v>
      </c>
      <c r="C767" s="273" t="s">
        <v>190</v>
      </c>
      <c r="D767" s="273" t="s">
        <v>190</v>
      </c>
      <c r="E767" s="273" t="s">
        <v>190</v>
      </c>
      <c r="F767" s="273" t="s">
        <v>190</v>
      </c>
      <c r="G767" s="273" t="s">
        <v>190</v>
      </c>
      <c r="H767" s="273" t="s">
        <v>190</v>
      </c>
      <c r="I767" s="273" t="s">
        <v>190</v>
      </c>
      <c r="J767" s="273" t="s">
        <v>190</v>
      </c>
      <c r="K767" s="273" t="s">
        <v>190</v>
      </c>
      <c r="L767" s="273" t="s">
        <v>190</v>
      </c>
      <c r="M767" s="273" t="s">
        <v>190</v>
      </c>
      <c r="N767" s="273" t="s">
        <v>190</v>
      </c>
      <c r="O767" s="273" t="s">
        <v>190</v>
      </c>
      <c r="P767" s="273" t="s">
        <v>190</v>
      </c>
      <c r="Q767" s="273" t="s">
        <v>190</v>
      </c>
      <c r="R767" s="273" t="s">
        <v>190</v>
      </c>
      <c r="S767" s="273" t="s">
        <v>190</v>
      </c>
      <c r="T767" s="273" t="s">
        <v>190</v>
      </c>
      <c r="U767" s="273" t="s">
        <v>190</v>
      </c>
      <c r="V767" s="273" t="s">
        <v>190</v>
      </c>
      <c r="W767" s="273" t="s">
        <v>190</v>
      </c>
      <c r="X767" s="273" t="s">
        <v>190</v>
      </c>
      <c r="Y767" s="273" t="s">
        <v>190</v>
      </c>
      <c r="Z767" s="273" t="s">
        <v>190</v>
      </c>
      <c r="AA767" s="273" t="s">
        <v>190</v>
      </c>
      <c r="AB767" s="273" t="s">
        <v>189</v>
      </c>
      <c r="AC767" s="273" t="s">
        <v>189</v>
      </c>
      <c r="AD767" s="273" t="s">
        <v>189</v>
      </c>
      <c r="AE767" s="273" t="s">
        <v>189</v>
      </c>
      <c r="AF767" s="273" t="s">
        <v>189</v>
      </c>
      <c r="AG767" s="273"/>
      <c r="AH767" s="273"/>
      <c r="AI767" s="273"/>
      <c r="AJ767" s="273"/>
      <c r="AK767" s="273"/>
      <c r="AL767" s="273"/>
      <c r="AM767" s="273"/>
      <c r="AN767" s="273"/>
      <c r="AO767" s="273"/>
      <c r="AP767" s="273"/>
      <c r="AQ767" s="241">
        <v>0</v>
      </c>
      <c r="AR767" s="241">
        <v>0</v>
      </c>
    </row>
    <row r="768" spans="1:44" x14ac:dyDescent="0.2">
      <c r="A768" s="273">
        <v>124383</v>
      </c>
      <c r="B768" t="s">
        <v>431</v>
      </c>
      <c r="C768" s="273" t="s">
        <v>190</v>
      </c>
      <c r="D768" s="273" t="s">
        <v>188</v>
      </c>
      <c r="E768" s="273" t="s">
        <v>190</v>
      </c>
      <c r="F768" s="273" t="s">
        <v>190</v>
      </c>
      <c r="G768" s="273" t="s">
        <v>189</v>
      </c>
      <c r="H768" s="273" t="s">
        <v>189</v>
      </c>
      <c r="I768" s="273" t="s">
        <v>188</v>
      </c>
      <c r="J768" s="273" t="s">
        <v>188</v>
      </c>
      <c r="K768" s="273" t="s">
        <v>190</v>
      </c>
      <c r="L768" s="273" t="s">
        <v>190</v>
      </c>
      <c r="M768" s="273" t="s">
        <v>190</v>
      </c>
      <c r="N768" s="273" t="s">
        <v>190</v>
      </c>
      <c r="O768" s="273" t="s">
        <v>190</v>
      </c>
      <c r="P768" s="273" t="s">
        <v>190</v>
      </c>
      <c r="Q768" s="273" t="s">
        <v>189</v>
      </c>
      <c r="R768" s="273" t="s">
        <v>190</v>
      </c>
      <c r="S768" s="273" t="s">
        <v>190</v>
      </c>
      <c r="T768" s="273" t="s">
        <v>190</v>
      </c>
      <c r="U768" s="273" t="s">
        <v>188</v>
      </c>
      <c r="V768" s="273" t="s">
        <v>190</v>
      </c>
      <c r="W768" t="s">
        <v>189</v>
      </c>
      <c r="X768" t="s">
        <v>189</v>
      </c>
      <c r="Y768" t="s">
        <v>189</v>
      </c>
      <c r="Z768" t="s">
        <v>189</v>
      </c>
      <c r="AA768" t="s">
        <v>189</v>
      </c>
      <c r="AB768" s="273"/>
      <c r="AC768" s="273"/>
      <c r="AD768" s="273"/>
      <c r="AE768" s="273"/>
      <c r="AF768" s="273"/>
      <c r="AG768" s="273"/>
      <c r="AH768" s="273"/>
      <c r="AI768" s="273"/>
      <c r="AJ768" s="273"/>
      <c r="AK768" s="273"/>
      <c r="AL768" s="273"/>
      <c r="AM768" s="273"/>
      <c r="AN768" s="273"/>
      <c r="AO768" s="273"/>
      <c r="AP768" s="273"/>
      <c r="AQ768" s="241">
        <v>0</v>
      </c>
      <c r="AR768" s="241">
        <v>0</v>
      </c>
    </row>
    <row r="769" spans="1:44" x14ac:dyDescent="0.2">
      <c r="A769" s="273">
        <v>124384</v>
      </c>
      <c r="B769" t="s">
        <v>428</v>
      </c>
      <c r="C769" s="273" t="s">
        <v>190</v>
      </c>
      <c r="D769" s="273" t="s">
        <v>190</v>
      </c>
      <c r="E769" s="273" t="s">
        <v>188</v>
      </c>
      <c r="F769" s="273" t="s">
        <v>190</v>
      </c>
      <c r="G769" s="273" t="s">
        <v>190</v>
      </c>
      <c r="H769" s="273" t="s">
        <v>190</v>
      </c>
      <c r="I769" s="273" t="s">
        <v>189</v>
      </c>
      <c r="J769" s="273" t="s">
        <v>189</v>
      </c>
      <c r="K769" s="273" t="s">
        <v>190</v>
      </c>
      <c r="L769" s="273" t="s">
        <v>189</v>
      </c>
      <c r="M769" s="273" t="s">
        <v>188</v>
      </c>
      <c r="N769" s="273" t="s">
        <v>190</v>
      </c>
      <c r="O769" s="273" t="s">
        <v>190</v>
      </c>
      <c r="P769" s="273" t="s">
        <v>190</v>
      </c>
      <c r="Q769" s="273" t="s">
        <v>190</v>
      </c>
      <c r="R769" s="273" t="s">
        <v>189</v>
      </c>
      <c r="S769" s="273" t="s">
        <v>190</v>
      </c>
      <c r="T769" s="273" t="s">
        <v>190</v>
      </c>
      <c r="U769" s="273" t="s">
        <v>190</v>
      </c>
      <c r="V769" s="273" t="s">
        <v>190</v>
      </c>
      <c r="W769" s="273" t="s">
        <v>190</v>
      </c>
      <c r="X769" s="273" t="s">
        <v>190</v>
      </c>
      <c r="Y769" s="273" t="s">
        <v>190</v>
      </c>
      <c r="Z769" s="273" t="s">
        <v>190</v>
      </c>
      <c r="AA769" s="273" t="s">
        <v>190</v>
      </c>
      <c r="AB769" s="273" t="s">
        <v>189</v>
      </c>
      <c r="AC769" s="273" t="s">
        <v>189</v>
      </c>
      <c r="AD769" s="273" t="s">
        <v>189</v>
      </c>
      <c r="AE769" s="273" t="s">
        <v>189</v>
      </c>
      <c r="AF769" s="273" t="s">
        <v>189</v>
      </c>
      <c r="AG769" s="273"/>
      <c r="AH769" s="273"/>
      <c r="AI769" s="273"/>
      <c r="AJ769" s="273"/>
      <c r="AK769" s="273"/>
      <c r="AL769" s="273"/>
      <c r="AM769" s="273"/>
      <c r="AN769" s="273"/>
      <c r="AO769" s="273"/>
      <c r="AP769" s="273"/>
      <c r="AQ769" s="241">
        <v>0</v>
      </c>
      <c r="AR769" s="241">
        <v>0</v>
      </c>
    </row>
    <row r="770" spans="1:44" x14ac:dyDescent="0.2">
      <c r="A770" s="273">
        <v>124385</v>
      </c>
      <c r="B770" t="s">
        <v>428</v>
      </c>
      <c r="C770" s="273" t="s">
        <v>190</v>
      </c>
      <c r="D770" s="273" t="s">
        <v>190</v>
      </c>
      <c r="E770" s="273" t="s">
        <v>190</v>
      </c>
      <c r="F770" s="273" t="s">
        <v>190</v>
      </c>
      <c r="G770" s="273" t="s">
        <v>190</v>
      </c>
      <c r="H770" s="273" t="s">
        <v>190</v>
      </c>
      <c r="I770" s="273" t="s">
        <v>190</v>
      </c>
      <c r="J770" s="273" t="s">
        <v>190</v>
      </c>
      <c r="K770" s="273" t="s">
        <v>190</v>
      </c>
      <c r="L770" s="273" t="s">
        <v>190</v>
      </c>
      <c r="M770" s="273" t="s">
        <v>190</v>
      </c>
      <c r="N770" s="273" t="s">
        <v>190</v>
      </c>
      <c r="O770" s="273" t="s">
        <v>190</v>
      </c>
      <c r="P770" s="273" t="s">
        <v>190</v>
      </c>
      <c r="Q770" s="273" t="s">
        <v>190</v>
      </c>
      <c r="R770" s="273" t="s">
        <v>190</v>
      </c>
      <c r="S770" s="273" t="s">
        <v>190</v>
      </c>
      <c r="T770" s="273" t="s">
        <v>190</v>
      </c>
      <c r="U770" s="273" t="s">
        <v>190</v>
      </c>
      <c r="V770" s="273" t="s">
        <v>190</v>
      </c>
      <c r="W770" s="273" t="s">
        <v>190</v>
      </c>
      <c r="X770" s="273" t="s">
        <v>190</v>
      </c>
      <c r="Y770" s="273" t="s">
        <v>190</v>
      </c>
      <c r="Z770" s="273" t="s">
        <v>190</v>
      </c>
      <c r="AA770" s="273" t="s">
        <v>190</v>
      </c>
      <c r="AB770" s="273" t="s">
        <v>189</v>
      </c>
      <c r="AC770" s="273" t="s">
        <v>189</v>
      </c>
      <c r="AD770" s="273" t="s">
        <v>189</v>
      </c>
      <c r="AE770" s="273" t="s">
        <v>189</v>
      </c>
      <c r="AF770" s="273" t="s">
        <v>189</v>
      </c>
      <c r="AG770" s="273"/>
      <c r="AH770" s="273"/>
      <c r="AI770" s="273"/>
      <c r="AJ770" s="273"/>
      <c r="AK770" s="273"/>
      <c r="AL770" s="273"/>
      <c r="AM770" s="273"/>
      <c r="AN770" s="273"/>
      <c r="AO770" s="273"/>
      <c r="AP770" s="273"/>
      <c r="AQ770" s="241">
        <v>0</v>
      </c>
      <c r="AR770" s="241">
        <v>0</v>
      </c>
    </row>
    <row r="771" spans="1:44" x14ac:dyDescent="0.2">
      <c r="A771" s="273">
        <v>124386</v>
      </c>
      <c r="B771" t="s">
        <v>428</v>
      </c>
      <c r="C771" s="273" t="s">
        <v>190</v>
      </c>
      <c r="D771" s="273" t="s">
        <v>190</v>
      </c>
      <c r="E771" s="273" t="s">
        <v>188</v>
      </c>
      <c r="F771" s="273" t="s">
        <v>190</v>
      </c>
      <c r="G771" s="273" t="s">
        <v>188</v>
      </c>
      <c r="H771" s="273" t="s">
        <v>190</v>
      </c>
      <c r="I771" s="273" t="s">
        <v>190</v>
      </c>
      <c r="J771" s="273" t="s">
        <v>190</v>
      </c>
      <c r="K771" s="273" t="s">
        <v>190</v>
      </c>
      <c r="L771" s="273" t="s">
        <v>188</v>
      </c>
      <c r="M771" s="273" t="s">
        <v>190</v>
      </c>
      <c r="N771" s="273" t="s">
        <v>190</v>
      </c>
      <c r="O771" s="273" t="s">
        <v>190</v>
      </c>
      <c r="P771" s="273" t="s">
        <v>190</v>
      </c>
      <c r="Q771" s="273" t="s">
        <v>190</v>
      </c>
      <c r="R771" s="273" t="s">
        <v>190</v>
      </c>
      <c r="S771" s="273" t="s">
        <v>190</v>
      </c>
      <c r="T771" s="273" t="s">
        <v>190</v>
      </c>
      <c r="U771" s="273" t="s">
        <v>190</v>
      </c>
      <c r="V771" s="273" t="s">
        <v>190</v>
      </c>
      <c r="W771" s="273" t="s">
        <v>190</v>
      </c>
      <c r="X771" s="273" t="s">
        <v>190</v>
      </c>
      <c r="Y771" s="273" t="s">
        <v>190</v>
      </c>
      <c r="Z771" s="273" t="s">
        <v>190</v>
      </c>
      <c r="AA771" s="273" t="s">
        <v>190</v>
      </c>
      <c r="AB771" s="273" t="s">
        <v>189</v>
      </c>
      <c r="AC771" s="273" t="s">
        <v>189</v>
      </c>
      <c r="AD771" s="273" t="s">
        <v>189</v>
      </c>
      <c r="AE771" s="273" t="s">
        <v>189</v>
      </c>
      <c r="AF771" s="273" t="s">
        <v>189</v>
      </c>
      <c r="AG771" s="273"/>
      <c r="AH771" s="273"/>
      <c r="AI771" s="273"/>
      <c r="AJ771" s="273"/>
      <c r="AK771" s="273"/>
      <c r="AL771" s="273"/>
      <c r="AM771" s="273"/>
      <c r="AN771" s="273"/>
      <c r="AO771" s="273"/>
      <c r="AP771" s="273"/>
      <c r="AQ771" s="241">
        <v>0</v>
      </c>
      <c r="AR771" s="241">
        <v>0</v>
      </c>
    </row>
    <row r="772" spans="1:44" x14ac:dyDescent="0.2">
      <c r="A772" s="273">
        <v>124387</v>
      </c>
      <c r="B772" t="s">
        <v>431</v>
      </c>
      <c r="C772" s="273" t="s">
        <v>188</v>
      </c>
      <c r="D772" s="273" t="s">
        <v>190</v>
      </c>
      <c r="E772" s="273" t="s">
        <v>190</v>
      </c>
      <c r="F772" s="273" t="s">
        <v>190</v>
      </c>
      <c r="G772" s="273" t="s">
        <v>190</v>
      </c>
      <c r="H772" s="273" t="s">
        <v>188</v>
      </c>
      <c r="I772" s="273" t="s">
        <v>188</v>
      </c>
      <c r="J772" s="273" t="s">
        <v>190</v>
      </c>
      <c r="K772" s="273" t="s">
        <v>190</v>
      </c>
      <c r="L772" s="273" t="s">
        <v>188</v>
      </c>
      <c r="M772" s="273" t="s">
        <v>188</v>
      </c>
      <c r="N772" s="273" t="s">
        <v>190</v>
      </c>
      <c r="O772" s="273" t="s">
        <v>190</v>
      </c>
      <c r="P772" s="273" t="s">
        <v>190</v>
      </c>
      <c r="Q772" s="273" t="s">
        <v>190</v>
      </c>
      <c r="R772" s="273" t="s">
        <v>190</v>
      </c>
      <c r="S772" s="273" t="s">
        <v>190</v>
      </c>
      <c r="T772" s="273" t="s">
        <v>188</v>
      </c>
      <c r="U772" s="273" t="s">
        <v>190</v>
      </c>
      <c r="V772" s="273" t="s">
        <v>190</v>
      </c>
      <c r="W772" t="s">
        <v>189</v>
      </c>
      <c r="X772" t="s">
        <v>189</v>
      </c>
      <c r="Y772" t="s">
        <v>189</v>
      </c>
      <c r="Z772" t="s">
        <v>189</v>
      </c>
      <c r="AA772" t="s">
        <v>189</v>
      </c>
      <c r="AB772" s="273"/>
      <c r="AC772" s="273"/>
      <c r="AD772" s="273"/>
      <c r="AE772" s="273"/>
      <c r="AF772" s="273"/>
      <c r="AG772" s="273"/>
      <c r="AH772" s="273"/>
      <c r="AI772" s="273"/>
      <c r="AJ772" s="273"/>
      <c r="AK772" s="273"/>
      <c r="AL772"/>
      <c r="AM772"/>
      <c r="AN772"/>
      <c r="AO772"/>
      <c r="AP772"/>
      <c r="AQ772" s="241">
        <v>0</v>
      </c>
      <c r="AR772" s="241">
        <v>0</v>
      </c>
    </row>
    <row r="773" spans="1:44" x14ac:dyDescent="0.2">
      <c r="A773" s="273">
        <v>124388</v>
      </c>
      <c r="B773" t="s">
        <v>428</v>
      </c>
      <c r="C773" s="273" t="s">
        <v>190</v>
      </c>
      <c r="D773" s="273" t="s">
        <v>190</v>
      </c>
      <c r="E773" s="273" t="s">
        <v>190</v>
      </c>
      <c r="F773" s="273" t="s">
        <v>190</v>
      </c>
      <c r="G773" s="273" t="s">
        <v>190</v>
      </c>
      <c r="H773" s="273" t="s">
        <v>189</v>
      </c>
      <c r="I773" s="273" t="s">
        <v>190</v>
      </c>
      <c r="J773" s="273" t="s">
        <v>190</v>
      </c>
      <c r="K773" s="273" t="s">
        <v>190</v>
      </c>
      <c r="L773" s="273" t="s">
        <v>190</v>
      </c>
      <c r="M773" s="273" t="s">
        <v>190</v>
      </c>
      <c r="N773" s="273" t="s">
        <v>190</v>
      </c>
      <c r="O773" s="273" t="s">
        <v>190</v>
      </c>
      <c r="P773" s="273" t="s">
        <v>190</v>
      </c>
      <c r="Q773" s="273" t="s">
        <v>190</v>
      </c>
      <c r="R773" s="273" t="s">
        <v>190</v>
      </c>
      <c r="S773" s="273" t="s">
        <v>190</v>
      </c>
      <c r="T773" s="273" t="s">
        <v>190</v>
      </c>
      <c r="U773" s="273" t="s">
        <v>188</v>
      </c>
      <c r="V773" s="273" t="s">
        <v>190</v>
      </c>
      <c r="W773" s="273" t="s">
        <v>190</v>
      </c>
      <c r="X773" s="273" t="s">
        <v>190</v>
      </c>
      <c r="Y773" s="273" t="s">
        <v>190</v>
      </c>
      <c r="Z773" s="273" t="s">
        <v>190</v>
      </c>
      <c r="AA773" s="273" t="s">
        <v>190</v>
      </c>
      <c r="AB773" s="273" t="s">
        <v>189</v>
      </c>
      <c r="AC773" s="273" t="s">
        <v>189</v>
      </c>
      <c r="AD773" s="273" t="s">
        <v>189</v>
      </c>
      <c r="AE773" s="273" t="s">
        <v>189</v>
      </c>
      <c r="AF773" s="273" t="s">
        <v>189</v>
      </c>
      <c r="AG773" s="273"/>
      <c r="AH773" s="273"/>
      <c r="AI773" s="273"/>
      <c r="AJ773" s="273"/>
      <c r="AK773" s="273"/>
      <c r="AL773" s="273"/>
      <c r="AM773" s="273"/>
      <c r="AN773" s="273"/>
      <c r="AO773" s="273"/>
      <c r="AP773" s="273"/>
      <c r="AQ773" s="241">
        <v>0</v>
      </c>
      <c r="AR773" s="241">
        <v>0</v>
      </c>
    </row>
    <row r="774" spans="1:44" x14ac:dyDescent="0.2">
      <c r="A774" s="273">
        <v>124389</v>
      </c>
      <c r="B774" t="s">
        <v>428</v>
      </c>
      <c r="C774" s="273" t="s">
        <v>190</v>
      </c>
      <c r="D774" s="273" t="s">
        <v>190</v>
      </c>
      <c r="E774" s="273" t="s">
        <v>190</v>
      </c>
      <c r="F774" s="273" t="s">
        <v>190</v>
      </c>
      <c r="G774" s="273" t="s">
        <v>190</v>
      </c>
      <c r="H774" s="273" t="s">
        <v>190</v>
      </c>
      <c r="I774" s="273" t="s">
        <v>190</v>
      </c>
      <c r="J774" s="273" t="s">
        <v>190</v>
      </c>
      <c r="K774" s="273" t="s">
        <v>190</v>
      </c>
      <c r="L774" s="273" t="s">
        <v>190</v>
      </c>
      <c r="M774" s="273" t="s">
        <v>190</v>
      </c>
      <c r="N774" s="273" t="s">
        <v>190</v>
      </c>
      <c r="O774" s="273" t="s">
        <v>190</v>
      </c>
      <c r="P774" s="273" t="s">
        <v>190</v>
      </c>
      <c r="Q774" s="273" t="s">
        <v>190</v>
      </c>
      <c r="R774" s="273" t="s">
        <v>190</v>
      </c>
      <c r="S774" s="273" t="s">
        <v>190</v>
      </c>
      <c r="T774" s="273" t="s">
        <v>188</v>
      </c>
      <c r="U774" s="273" t="s">
        <v>190</v>
      </c>
      <c r="V774" s="273" t="s">
        <v>190</v>
      </c>
      <c r="W774" s="273" t="s">
        <v>190</v>
      </c>
      <c r="X774" s="273" t="s">
        <v>190</v>
      </c>
      <c r="Y774" s="273" t="s">
        <v>190</v>
      </c>
      <c r="Z774" s="273" t="s">
        <v>190</v>
      </c>
      <c r="AA774" s="273" t="s">
        <v>190</v>
      </c>
      <c r="AB774" s="273" t="s">
        <v>189</v>
      </c>
      <c r="AC774" s="273" t="s">
        <v>189</v>
      </c>
      <c r="AD774" s="273" t="s">
        <v>189</v>
      </c>
      <c r="AE774" s="273" t="s">
        <v>189</v>
      </c>
      <c r="AF774" s="273" t="s">
        <v>189</v>
      </c>
      <c r="AG774" s="273"/>
      <c r="AH774" s="273"/>
      <c r="AI774" s="273"/>
      <c r="AJ774" s="273"/>
      <c r="AK774" s="273"/>
      <c r="AL774" s="273"/>
      <c r="AM774" s="273"/>
      <c r="AN774" s="273"/>
      <c r="AO774" s="273"/>
      <c r="AP774" s="273"/>
      <c r="AQ774" s="241">
        <v>0</v>
      </c>
      <c r="AR774" s="241">
        <v>0</v>
      </c>
    </row>
    <row r="775" spans="1:44" x14ac:dyDescent="0.2">
      <c r="A775" s="273">
        <v>124392</v>
      </c>
      <c r="B775" t="s">
        <v>428</v>
      </c>
      <c r="C775" s="273" t="s">
        <v>190</v>
      </c>
      <c r="D775" s="273" t="s">
        <v>189</v>
      </c>
      <c r="E775" s="273" t="s">
        <v>190</v>
      </c>
      <c r="F775" s="273" t="s">
        <v>189</v>
      </c>
      <c r="G775" s="273" t="s">
        <v>189</v>
      </c>
      <c r="H775" s="273" t="s">
        <v>190</v>
      </c>
      <c r="I775" s="273" t="s">
        <v>189</v>
      </c>
      <c r="J775" s="273" t="s">
        <v>189</v>
      </c>
      <c r="K775" s="273" t="s">
        <v>189</v>
      </c>
      <c r="L775" s="273" t="s">
        <v>190</v>
      </c>
      <c r="M775" s="273" t="s">
        <v>190</v>
      </c>
      <c r="N775" s="273" t="s">
        <v>190</v>
      </c>
      <c r="O775" s="273" t="s">
        <v>190</v>
      </c>
      <c r="P775" s="273" t="s">
        <v>190</v>
      </c>
      <c r="Q775" s="273" t="s">
        <v>190</v>
      </c>
      <c r="R775" s="273" t="s">
        <v>190</v>
      </c>
      <c r="S775" s="273" t="s">
        <v>190</v>
      </c>
      <c r="T775" s="273" t="s">
        <v>190</v>
      </c>
      <c r="U775" s="273" t="s">
        <v>190</v>
      </c>
      <c r="V775" s="273" t="s">
        <v>190</v>
      </c>
      <c r="W775" s="273" t="s">
        <v>190</v>
      </c>
      <c r="X775" s="273" t="s">
        <v>190</v>
      </c>
      <c r="Y775" s="273" t="s">
        <v>190</v>
      </c>
      <c r="Z775" s="273" t="s">
        <v>190</v>
      </c>
      <c r="AA775" s="273" t="s">
        <v>190</v>
      </c>
      <c r="AB775" s="273" t="s">
        <v>189</v>
      </c>
      <c r="AC775" s="273" t="s">
        <v>189</v>
      </c>
      <c r="AD775" s="273" t="s">
        <v>189</v>
      </c>
      <c r="AE775" s="273" t="s">
        <v>189</v>
      </c>
      <c r="AF775" s="273" t="s">
        <v>189</v>
      </c>
      <c r="AG775" s="273"/>
      <c r="AH775" s="273"/>
      <c r="AI775" s="273"/>
      <c r="AJ775" s="273"/>
      <c r="AK775" s="273"/>
      <c r="AL775" s="273"/>
      <c r="AM775" s="273"/>
      <c r="AN775" s="273"/>
      <c r="AO775" s="273"/>
      <c r="AP775" s="273"/>
      <c r="AQ775" s="241">
        <v>0</v>
      </c>
      <c r="AR775" s="241">
        <v>0</v>
      </c>
    </row>
    <row r="776" spans="1:44" x14ac:dyDescent="0.2">
      <c r="A776" s="273">
        <v>124394</v>
      </c>
      <c r="B776" t="s">
        <v>431</v>
      </c>
      <c r="C776" s="273" t="s">
        <v>190</v>
      </c>
      <c r="D776" s="273" t="s">
        <v>190</v>
      </c>
      <c r="E776" s="273" t="s">
        <v>190</v>
      </c>
      <c r="F776" s="273" t="s">
        <v>190</v>
      </c>
      <c r="G776" s="273" t="s">
        <v>190</v>
      </c>
      <c r="H776" s="273" t="s">
        <v>190</v>
      </c>
      <c r="I776" s="273" t="s">
        <v>190</v>
      </c>
      <c r="J776" s="273" t="s">
        <v>190</v>
      </c>
      <c r="K776" s="273" t="s">
        <v>190</v>
      </c>
      <c r="L776" s="273" t="s">
        <v>190</v>
      </c>
      <c r="M776" s="273" t="s">
        <v>190</v>
      </c>
      <c r="N776" s="273" t="s">
        <v>190</v>
      </c>
      <c r="O776" s="273" t="s">
        <v>188</v>
      </c>
      <c r="P776" s="273" t="s">
        <v>190</v>
      </c>
      <c r="Q776" s="273" t="s">
        <v>188</v>
      </c>
      <c r="R776" s="273" t="s">
        <v>190</v>
      </c>
      <c r="S776" s="273" t="s">
        <v>190</v>
      </c>
      <c r="T776" s="273" t="s">
        <v>188</v>
      </c>
      <c r="U776" s="273" t="s">
        <v>188</v>
      </c>
      <c r="V776" s="273" t="s">
        <v>190</v>
      </c>
      <c r="W776" t="s">
        <v>189</v>
      </c>
      <c r="X776" t="s">
        <v>189</v>
      </c>
      <c r="Y776" t="s">
        <v>189</v>
      </c>
      <c r="Z776" t="s">
        <v>189</v>
      </c>
      <c r="AA776" t="s">
        <v>189</v>
      </c>
      <c r="AB776" s="273"/>
      <c r="AC776" s="273"/>
      <c r="AD776" s="273"/>
      <c r="AE776" s="273"/>
      <c r="AF776" s="273"/>
      <c r="AG776" s="273"/>
      <c r="AH776" s="273"/>
      <c r="AI776" s="273"/>
      <c r="AJ776" s="273"/>
      <c r="AK776" s="273"/>
      <c r="AL776" s="273"/>
      <c r="AM776" s="273"/>
      <c r="AN776" s="273"/>
      <c r="AO776" s="273"/>
      <c r="AP776" s="273"/>
      <c r="AQ776" s="241">
        <v>0</v>
      </c>
      <c r="AR776" s="241">
        <v>0</v>
      </c>
    </row>
    <row r="777" spans="1:44" x14ac:dyDescent="0.2">
      <c r="A777" s="273">
        <v>124397</v>
      </c>
      <c r="B777" t="s">
        <v>428</v>
      </c>
      <c r="C777" s="273" t="s">
        <v>190</v>
      </c>
      <c r="D777" s="273" t="s">
        <v>188</v>
      </c>
      <c r="E777" s="273" t="s">
        <v>188</v>
      </c>
      <c r="F777" s="273" t="s">
        <v>188</v>
      </c>
      <c r="G777" s="273" t="s">
        <v>188</v>
      </c>
      <c r="H777" s="273" t="s">
        <v>190</v>
      </c>
      <c r="I777" s="273" t="s">
        <v>190</v>
      </c>
      <c r="J777" s="273" t="s">
        <v>190</v>
      </c>
      <c r="K777" s="273" t="s">
        <v>190</v>
      </c>
      <c r="L777" s="273" t="s">
        <v>190</v>
      </c>
      <c r="M777" s="273" t="s">
        <v>190</v>
      </c>
      <c r="N777" s="273" t="s">
        <v>190</v>
      </c>
      <c r="O777" s="273" t="s">
        <v>190</v>
      </c>
      <c r="P777" s="273" t="s">
        <v>190</v>
      </c>
      <c r="Q777" s="273" t="s">
        <v>190</v>
      </c>
      <c r="R777" s="273" t="s">
        <v>190</v>
      </c>
      <c r="S777" s="273" t="s">
        <v>190</v>
      </c>
      <c r="T777" s="273" t="s">
        <v>190</v>
      </c>
      <c r="U777" s="273" t="s">
        <v>190</v>
      </c>
      <c r="V777" s="273" t="s">
        <v>190</v>
      </c>
      <c r="W777" s="273" t="s">
        <v>190</v>
      </c>
      <c r="X777" s="273" t="s">
        <v>190</v>
      </c>
      <c r="Y777" s="273" t="s">
        <v>190</v>
      </c>
      <c r="Z777" s="273" t="s">
        <v>190</v>
      </c>
      <c r="AA777" s="273" t="s">
        <v>190</v>
      </c>
      <c r="AB777" s="273" t="s">
        <v>189</v>
      </c>
      <c r="AC777" s="273" t="s">
        <v>189</v>
      </c>
      <c r="AD777" s="273" t="s">
        <v>189</v>
      </c>
      <c r="AE777" s="273" t="s">
        <v>189</v>
      </c>
      <c r="AF777" s="273" t="s">
        <v>189</v>
      </c>
      <c r="AG777" s="273"/>
      <c r="AH777" s="273"/>
      <c r="AI777" s="273"/>
      <c r="AJ777" s="273"/>
      <c r="AK777" s="273"/>
      <c r="AL777" s="273"/>
      <c r="AM777" s="273"/>
      <c r="AN777" s="273"/>
      <c r="AO777" s="273"/>
      <c r="AP777" s="273"/>
      <c r="AQ777" s="241">
        <v>0</v>
      </c>
      <c r="AR777" s="241">
        <v>0</v>
      </c>
    </row>
    <row r="778" spans="1:44" x14ac:dyDescent="0.2">
      <c r="A778" s="273">
        <v>124401</v>
      </c>
      <c r="B778" t="s">
        <v>428</v>
      </c>
      <c r="C778" s="273" t="s">
        <v>190</v>
      </c>
      <c r="D778" s="273" t="s">
        <v>190</v>
      </c>
      <c r="E778" s="273" t="s">
        <v>188</v>
      </c>
      <c r="F778" s="273" t="s">
        <v>190</v>
      </c>
      <c r="G778" s="273" t="s">
        <v>190</v>
      </c>
      <c r="H778" s="273" t="s">
        <v>190</v>
      </c>
      <c r="I778" s="273" t="s">
        <v>189</v>
      </c>
      <c r="J778" s="273" t="s">
        <v>189</v>
      </c>
      <c r="K778" s="273" t="s">
        <v>190</v>
      </c>
      <c r="L778" s="273" t="s">
        <v>190</v>
      </c>
      <c r="M778" s="273" t="s">
        <v>190</v>
      </c>
      <c r="N778" s="273" t="s">
        <v>190</v>
      </c>
      <c r="O778" s="273" t="s">
        <v>190</v>
      </c>
      <c r="P778" s="273" t="s">
        <v>190</v>
      </c>
      <c r="Q778" s="273" t="s">
        <v>190</v>
      </c>
      <c r="R778" s="273" t="s">
        <v>190</v>
      </c>
      <c r="S778" s="273" t="s">
        <v>190</v>
      </c>
      <c r="T778" s="273" t="s">
        <v>190</v>
      </c>
      <c r="U778" s="273" t="s">
        <v>190</v>
      </c>
      <c r="V778" s="273" t="s">
        <v>190</v>
      </c>
      <c r="W778" s="273" t="s">
        <v>190</v>
      </c>
      <c r="X778" s="273" t="s">
        <v>190</v>
      </c>
      <c r="Y778" s="273" t="s">
        <v>190</v>
      </c>
      <c r="Z778" s="273" t="s">
        <v>190</v>
      </c>
      <c r="AA778" s="273" t="s">
        <v>190</v>
      </c>
      <c r="AB778" s="273" t="s">
        <v>189</v>
      </c>
      <c r="AC778" s="273" t="s">
        <v>189</v>
      </c>
      <c r="AD778" s="273" t="s">
        <v>189</v>
      </c>
      <c r="AE778" s="273" t="s">
        <v>189</v>
      </c>
      <c r="AF778" s="273" t="s">
        <v>189</v>
      </c>
      <c r="AG778" s="273"/>
      <c r="AH778" s="273"/>
      <c r="AI778" s="273"/>
      <c r="AJ778" s="273"/>
      <c r="AK778" s="273"/>
      <c r="AL778" s="273"/>
      <c r="AM778" s="273"/>
      <c r="AN778" s="273"/>
      <c r="AO778" s="273"/>
      <c r="AP778" s="273"/>
      <c r="AQ778" s="241">
        <v>0</v>
      </c>
      <c r="AR778" s="241">
        <v>0</v>
      </c>
    </row>
    <row r="779" spans="1:44" x14ac:dyDescent="0.2">
      <c r="A779" s="273">
        <v>124402</v>
      </c>
      <c r="B779" t="s">
        <v>428</v>
      </c>
      <c r="C779" s="273" t="s">
        <v>190</v>
      </c>
      <c r="D779" s="273" t="s">
        <v>190</v>
      </c>
      <c r="E779" s="273" t="s">
        <v>190</v>
      </c>
      <c r="F779" s="273" t="s">
        <v>190</v>
      </c>
      <c r="G779" s="273" t="s">
        <v>190</v>
      </c>
      <c r="H779" s="273" t="s">
        <v>190</v>
      </c>
      <c r="I779" s="273" t="s">
        <v>190</v>
      </c>
      <c r="J779" s="273" t="s">
        <v>190</v>
      </c>
      <c r="K779" s="273" t="s">
        <v>190</v>
      </c>
      <c r="L779" s="273" t="s">
        <v>188</v>
      </c>
      <c r="M779" s="273" t="s">
        <v>190</v>
      </c>
      <c r="N779" s="273" t="s">
        <v>190</v>
      </c>
      <c r="O779" s="273" t="s">
        <v>190</v>
      </c>
      <c r="P779" s="273" t="s">
        <v>190</v>
      </c>
      <c r="Q779" s="273" t="s">
        <v>190</v>
      </c>
      <c r="R779" s="273" t="s">
        <v>190</v>
      </c>
      <c r="S779" s="273" t="s">
        <v>190</v>
      </c>
      <c r="T779" s="273" t="s">
        <v>190</v>
      </c>
      <c r="U779" s="273" t="s">
        <v>190</v>
      </c>
      <c r="V779" s="273" t="s">
        <v>190</v>
      </c>
      <c r="W779" s="273" t="s">
        <v>190</v>
      </c>
      <c r="X779" s="273" t="s">
        <v>190</v>
      </c>
      <c r="Y779" s="273" t="s">
        <v>190</v>
      </c>
      <c r="Z779" s="273" t="s">
        <v>190</v>
      </c>
      <c r="AA779" s="273" t="s">
        <v>190</v>
      </c>
      <c r="AB779" s="273" t="s">
        <v>189</v>
      </c>
      <c r="AC779" s="273" t="s">
        <v>189</v>
      </c>
      <c r="AD779" s="273" t="s">
        <v>189</v>
      </c>
      <c r="AE779" s="273" t="s">
        <v>189</v>
      </c>
      <c r="AF779" s="273" t="s">
        <v>189</v>
      </c>
      <c r="AG779" s="273"/>
      <c r="AH779" s="273"/>
      <c r="AI779" s="273"/>
      <c r="AJ779" s="273"/>
      <c r="AK779" s="273"/>
      <c r="AL779" s="273"/>
      <c r="AM779" s="273"/>
      <c r="AN779" s="273"/>
      <c r="AO779" s="273"/>
      <c r="AP779" s="273"/>
      <c r="AQ779" s="241">
        <v>0</v>
      </c>
      <c r="AR779" s="241">
        <v>0</v>
      </c>
    </row>
    <row r="780" spans="1:44" x14ac:dyDescent="0.2">
      <c r="A780" s="273">
        <v>124403</v>
      </c>
      <c r="B780" t="s">
        <v>431</v>
      </c>
      <c r="C780" s="273" t="s">
        <v>190</v>
      </c>
      <c r="D780" s="273" t="s">
        <v>190</v>
      </c>
      <c r="E780" s="273" t="s">
        <v>188</v>
      </c>
      <c r="F780" s="273" t="s">
        <v>190</v>
      </c>
      <c r="G780" s="273" t="s">
        <v>190</v>
      </c>
      <c r="H780" s="273" t="s">
        <v>190</v>
      </c>
      <c r="I780" s="273" t="s">
        <v>190</v>
      </c>
      <c r="J780" s="273" t="s">
        <v>190</v>
      </c>
      <c r="K780" s="273" t="s">
        <v>190</v>
      </c>
      <c r="L780" s="273" t="s">
        <v>188</v>
      </c>
      <c r="M780" s="273" t="s">
        <v>190</v>
      </c>
      <c r="N780" s="273" t="s">
        <v>190</v>
      </c>
      <c r="O780" s="273" t="s">
        <v>188</v>
      </c>
      <c r="P780" s="273" t="s">
        <v>190</v>
      </c>
      <c r="Q780" s="273" t="s">
        <v>190</v>
      </c>
      <c r="R780" s="273" t="s">
        <v>190</v>
      </c>
      <c r="S780" s="273" t="s">
        <v>188</v>
      </c>
      <c r="T780" s="273" t="s">
        <v>188</v>
      </c>
      <c r="U780" s="273" t="s">
        <v>188</v>
      </c>
      <c r="V780" s="273" t="s">
        <v>188</v>
      </c>
      <c r="W780" t="s">
        <v>189</v>
      </c>
      <c r="X780" t="s">
        <v>189</v>
      </c>
      <c r="Y780" t="s">
        <v>189</v>
      </c>
      <c r="Z780" t="s">
        <v>189</v>
      </c>
      <c r="AA780" t="s">
        <v>189</v>
      </c>
      <c r="AB780" s="273"/>
      <c r="AC780" s="273"/>
      <c r="AD780" s="273"/>
      <c r="AE780" s="273"/>
      <c r="AF780" s="273"/>
      <c r="AG780" s="273"/>
      <c r="AH780" s="273"/>
      <c r="AI780" s="273"/>
      <c r="AJ780" s="273"/>
      <c r="AK780" s="273"/>
      <c r="AL780" s="273"/>
      <c r="AM780" s="273"/>
      <c r="AN780" s="273"/>
      <c r="AO780" s="273"/>
      <c r="AP780" s="273"/>
      <c r="AQ780" s="241">
        <v>0</v>
      </c>
      <c r="AR780" s="241">
        <v>0</v>
      </c>
    </row>
    <row r="781" spans="1:44" x14ac:dyDescent="0.2">
      <c r="A781" s="273">
        <v>124404</v>
      </c>
      <c r="B781" t="s">
        <v>428</v>
      </c>
      <c r="C781" s="273" t="s">
        <v>190</v>
      </c>
      <c r="D781" s="273" t="s">
        <v>190</v>
      </c>
      <c r="E781" s="273" t="s">
        <v>190</v>
      </c>
      <c r="F781" s="273" t="s">
        <v>190</v>
      </c>
      <c r="G781" s="273" t="s">
        <v>190</v>
      </c>
      <c r="H781" s="273" t="s">
        <v>190</v>
      </c>
      <c r="I781" s="273" t="s">
        <v>190</v>
      </c>
      <c r="J781" s="273" t="s">
        <v>190</v>
      </c>
      <c r="K781" s="273" t="s">
        <v>190</v>
      </c>
      <c r="L781" s="273" t="s">
        <v>190</v>
      </c>
      <c r="M781" s="273" t="s">
        <v>190</v>
      </c>
      <c r="N781" s="273" t="s">
        <v>190</v>
      </c>
      <c r="O781" s="273" t="s">
        <v>190</v>
      </c>
      <c r="P781" s="273" t="s">
        <v>190</v>
      </c>
      <c r="Q781" s="273" t="s">
        <v>190</v>
      </c>
      <c r="R781" s="273" t="s">
        <v>190</v>
      </c>
      <c r="S781" s="273" t="s">
        <v>190</v>
      </c>
      <c r="T781" s="273" t="s">
        <v>190</v>
      </c>
      <c r="U781" s="273" t="s">
        <v>190</v>
      </c>
      <c r="V781" s="273" t="s">
        <v>190</v>
      </c>
      <c r="W781" s="273" t="s">
        <v>190</v>
      </c>
      <c r="X781" s="273" t="s">
        <v>190</v>
      </c>
      <c r="Y781" s="273" t="s">
        <v>190</v>
      </c>
      <c r="Z781" s="273" t="s">
        <v>190</v>
      </c>
      <c r="AA781" s="273" t="s">
        <v>190</v>
      </c>
      <c r="AB781" s="273" t="s">
        <v>189</v>
      </c>
      <c r="AC781" s="273" t="s">
        <v>189</v>
      </c>
      <c r="AD781" s="273" t="s">
        <v>189</v>
      </c>
      <c r="AE781" s="273" t="s">
        <v>189</v>
      </c>
      <c r="AF781" s="273" t="s">
        <v>189</v>
      </c>
      <c r="AG781" s="273"/>
      <c r="AH781" s="273"/>
      <c r="AI781" s="273"/>
      <c r="AJ781" s="273"/>
      <c r="AK781" s="273"/>
      <c r="AL781" s="273"/>
      <c r="AM781" s="273"/>
      <c r="AN781" s="273"/>
      <c r="AO781" s="273"/>
      <c r="AP781" s="273"/>
      <c r="AQ781" s="241">
        <v>0</v>
      </c>
      <c r="AR781" s="241">
        <v>0</v>
      </c>
    </row>
    <row r="782" spans="1:44" x14ac:dyDescent="0.2">
      <c r="A782" s="273">
        <v>124413</v>
      </c>
      <c r="B782" t="s">
        <v>428</v>
      </c>
      <c r="C782" s="273" t="s">
        <v>188</v>
      </c>
      <c r="D782" s="273" t="s">
        <v>190</v>
      </c>
      <c r="E782" s="273" t="s">
        <v>188</v>
      </c>
      <c r="F782" s="273" t="s">
        <v>188</v>
      </c>
      <c r="G782" s="273" t="s">
        <v>188</v>
      </c>
      <c r="H782" s="273" t="s">
        <v>190</v>
      </c>
      <c r="I782" s="273" t="s">
        <v>190</v>
      </c>
      <c r="J782" s="273" t="s">
        <v>190</v>
      </c>
      <c r="K782" s="273" t="s">
        <v>190</v>
      </c>
      <c r="L782" s="273" t="s">
        <v>188</v>
      </c>
      <c r="M782" s="273" t="s">
        <v>190</v>
      </c>
      <c r="N782" s="273" t="s">
        <v>190</v>
      </c>
      <c r="O782" s="273" t="s">
        <v>190</v>
      </c>
      <c r="P782" s="273" t="s">
        <v>190</v>
      </c>
      <c r="Q782" s="273" t="s">
        <v>190</v>
      </c>
      <c r="R782" s="273" t="s">
        <v>190</v>
      </c>
      <c r="S782" s="273" t="s">
        <v>190</v>
      </c>
      <c r="T782" s="273" t="s">
        <v>190</v>
      </c>
      <c r="U782" s="273" t="s">
        <v>188</v>
      </c>
      <c r="V782" s="273" t="s">
        <v>190</v>
      </c>
      <c r="W782" s="273" t="s">
        <v>190</v>
      </c>
      <c r="X782" s="273" t="s">
        <v>190</v>
      </c>
      <c r="Y782" s="273" t="s">
        <v>190</v>
      </c>
      <c r="Z782" s="273" t="s">
        <v>190</v>
      </c>
      <c r="AA782" s="273" t="s">
        <v>190</v>
      </c>
      <c r="AB782" s="273" t="s">
        <v>189</v>
      </c>
      <c r="AC782" s="273" t="s">
        <v>189</v>
      </c>
      <c r="AD782" s="273" t="s">
        <v>189</v>
      </c>
      <c r="AE782" s="273" t="s">
        <v>189</v>
      </c>
      <c r="AF782" s="273" t="s">
        <v>189</v>
      </c>
      <c r="AG782" s="273"/>
      <c r="AH782" s="273"/>
      <c r="AI782" s="273"/>
      <c r="AJ782" s="273"/>
      <c r="AK782" s="273"/>
      <c r="AL782" s="273"/>
      <c r="AM782" s="273"/>
      <c r="AN782" s="273"/>
      <c r="AO782" s="273"/>
      <c r="AP782" s="273"/>
      <c r="AQ782" s="241">
        <v>0</v>
      </c>
      <c r="AR782" s="241">
        <v>0</v>
      </c>
    </row>
    <row r="783" spans="1:44" x14ac:dyDescent="0.2">
      <c r="A783" s="273">
        <v>124416</v>
      </c>
      <c r="B783" t="s">
        <v>428</v>
      </c>
      <c r="C783" s="273" t="s">
        <v>189</v>
      </c>
      <c r="D783" s="273" t="s">
        <v>189</v>
      </c>
      <c r="E783" s="273" t="s">
        <v>189</v>
      </c>
      <c r="F783" s="273" t="s">
        <v>189</v>
      </c>
      <c r="G783" s="273" t="s">
        <v>189</v>
      </c>
      <c r="H783" s="273" t="s">
        <v>190</v>
      </c>
      <c r="I783" s="273" t="s">
        <v>189</v>
      </c>
      <c r="J783" s="273" t="s">
        <v>190</v>
      </c>
      <c r="K783" s="273" t="s">
        <v>190</v>
      </c>
      <c r="L783" s="273" t="s">
        <v>188</v>
      </c>
      <c r="M783" s="273" t="s">
        <v>190</v>
      </c>
      <c r="N783" s="273" t="s">
        <v>190</v>
      </c>
      <c r="O783" s="273" t="s">
        <v>190</v>
      </c>
      <c r="P783" s="273" t="s">
        <v>190</v>
      </c>
      <c r="Q783" s="273" t="s">
        <v>190</v>
      </c>
      <c r="R783" s="273" t="s">
        <v>190</v>
      </c>
      <c r="S783" s="273" t="s">
        <v>190</v>
      </c>
      <c r="T783" s="273" t="s">
        <v>190</v>
      </c>
      <c r="U783" s="273" t="s">
        <v>189</v>
      </c>
      <c r="V783" s="273" t="s">
        <v>190</v>
      </c>
      <c r="W783" s="273" t="s">
        <v>190</v>
      </c>
      <c r="X783" s="273" t="s">
        <v>190</v>
      </c>
      <c r="Y783" s="273" t="s">
        <v>190</v>
      </c>
      <c r="Z783" s="273" t="s">
        <v>190</v>
      </c>
      <c r="AA783" s="273" t="s">
        <v>190</v>
      </c>
      <c r="AB783" s="273" t="s">
        <v>189</v>
      </c>
      <c r="AC783" s="273" t="s">
        <v>189</v>
      </c>
      <c r="AD783" s="273" t="s">
        <v>189</v>
      </c>
      <c r="AE783" s="273" t="s">
        <v>189</v>
      </c>
      <c r="AF783" s="273" t="s">
        <v>189</v>
      </c>
      <c r="AG783" s="273"/>
      <c r="AH783" s="273"/>
      <c r="AI783" s="273"/>
      <c r="AJ783" s="273"/>
      <c r="AK783" s="273"/>
      <c r="AL783" s="273"/>
      <c r="AM783" s="273"/>
      <c r="AN783" s="273"/>
      <c r="AO783" s="273"/>
      <c r="AP783" s="273"/>
      <c r="AQ783" s="241">
        <v>0</v>
      </c>
      <c r="AR783" s="241">
        <v>0</v>
      </c>
    </row>
    <row r="784" spans="1:44" x14ac:dyDescent="0.2">
      <c r="A784" s="273">
        <v>124425</v>
      </c>
      <c r="B784" t="s">
        <v>431</v>
      </c>
      <c r="C784" s="273" t="s">
        <v>189</v>
      </c>
      <c r="D784" s="273" t="s">
        <v>188</v>
      </c>
      <c r="E784" s="273" t="s">
        <v>189</v>
      </c>
      <c r="F784" s="273" t="s">
        <v>189</v>
      </c>
      <c r="G784" s="273" t="s">
        <v>189</v>
      </c>
      <c r="H784" s="273" t="s">
        <v>188</v>
      </c>
      <c r="I784" s="273" t="s">
        <v>188</v>
      </c>
      <c r="J784" s="273" t="s">
        <v>190</v>
      </c>
      <c r="K784" s="273" t="s">
        <v>189</v>
      </c>
      <c r="L784" s="273" t="s">
        <v>190</v>
      </c>
      <c r="M784" s="273" t="s">
        <v>190</v>
      </c>
      <c r="N784" s="273" t="s">
        <v>188</v>
      </c>
      <c r="O784" s="273" t="s">
        <v>188</v>
      </c>
      <c r="P784" s="273" t="s">
        <v>190</v>
      </c>
      <c r="Q784" s="273" t="s">
        <v>188</v>
      </c>
      <c r="R784" s="273" t="s">
        <v>190</v>
      </c>
      <c r="S784" s="273" t="s">
        <v>190</v>
      </c>
      <c r="T784" s="273" t="s">
        <v>190</v>
      </c>
      <c r="U784" s="273" t="s">
        <v>188</v>
      </c>
      <c r="V784" s="273" t="s">
        <v>190</v>
      </c>
      <c r="W784" t="s">
        <v>189</v>
      </c>
      <c r="X784" t="s">
        <v>189</v>
      </c>
      <c r="Y784" t="s">
        <v>189</v>
      </c>
      <c r="Z784" t="s">
        <v>189</v>
      </c>
      <c r="AA784" t="s">
        <v>189</v>
      </c>
      <c r="AB784" s="273"/>
      <c r="AC784" s="273"/>
      <c r="AD784" s="273"/>
      <c r="AE784" s="273"/>
      <c r="AF784" s="273"/>
      <c r="AG784" s="273"/>
      <c r="AH784" s="273"/>
      <c r="AI784" s="273"/>
      <c r="AJ784" s="273"/>
      <c r="AK784" s="273"/>
      <c r="AL784" s="273"/>
      <c r="AM784" s="273"/>
      <c r="AN784" s="273"/>
      <c r="AO784" s="273"/>
      <c r="AP784" s="273"/>
      <c r="AQ784" s="241">
        <v>0</v>
      </c>
      <c r="AR784" s="241">
        <v>0</v>
      </c>
    </row>
    <row r="785" spans="1:44" x14ac:dyDescent="0.2">
      <c r="A785" s="273">
        <v>124428</v>
      </c>
      <c r="B785" t="s">
        <v>428</v>
      </c>
      <c r="C785" s="273" t="s">
        <v>190</v>
      </c>
      <c r="D785" s="273" t="s">
        <v>190</v>
      </c>
      <c r="E785" s="273" t="s">
        <v>188</v>
      </c>
      <c r="F785" s="273" t="s">
        <v>190</v>
      </c>
      <c r="G785" s="273" t="s">
        <v>190</v>
      </c>
      <c r="H785" s="273" t="s">
        <v>190</v>
      </c>
      <c r="I785" s="273" t="s">
        <v>190</v>
      </c>
      <c r="J785" s="273" t="s">
        <v>190</v>
      </c>
      <c r="K785" s="273" t="s">
        <v>190</v>
      </c>
      <c r="L785" s="273" t="s">
        <v>190</v>
      </c>
      <c r="M785" s="273" t="s">
        <v>190</v>
      </c>
      <c r="N785" s="273" t="s">
        <v>190</v>
      </c>
      <c r="O785" s="273" t="s">
        <v>190</v>
      </c>
      <c r="P785" s="273" t="s">
        <v>190</v>
      </c>
      <c r="Q785" s="273" t="s">
        <v>190</v>
      </c>
      <c r="R785" s="273" t="s">
        <v>190</v>
      </c>
      <c r="S785" s="273" t="s">
        <v>190</v>
      </c>
      <c r="T785" s="273" t="s">
        <v>190</v>
      </c>
      <c r="U785" s="273" t="s">
        <v>190</v>
      </c>
      <c r="V785" s="273" t="s">
        <v>190</v>
      </c>
      <c r="W785" s="273" t="s">
        <v>190</v>
      </c>
      <c r="X785" s="273" t="s">
        <v>190</v>
      </c>
      <c r="Y785" s="273" t="s">
        <v>190</v>
      </c>
      <c r="Z785" s="273" t="s">
        <v>189</v>
      </c>
      <c r="AA785" s="273" t="s">
        <v>190</v>
      </c>
      <c r="AB785" s="273" t="s">
        <v>189</v>
      </c>
      <c r="AC785" s="273" t="s">
        <v>189</v>
      </c>
      <c r="AD785" s="273" t="s">
        <v>189</v>
      </c>
      <c r="AE785" s="273" t="s">
        <v>189</v>
      </c>
      <c r="AF785" s="273" t="s">
        <v>189</v>
      </c>
      <c r="AG785" s="273"/>
      <c r="AH785" s="273"/>
      <c r="AI785" s="273"/>
      <c r="AJ785" s="273"/>
      <c r="AK785" s="273"/>
      <c r="AL785" s="273"/>
      <c r="AM785" s="273"/>
      <c r="AN785" s="273"/>
      <c r="AO785" s="273"/>
      <c r="AP785" s="273"/>
      <c r="AQ785" s="241">
        <v>0</v>
      </c>
      <c r="AR785" s="241">
        <v>0</v>
      </c>
    </row>
    <row r="786" spans="1:44" x14ac:dyDescent="0.2">
      <c r="A786" s="273">
        <v>124430</v>
      </c>
      <c r="B786" t="s">
        <v>428</v>
      </c>
      <c r="C786" s="273" t="s">
        <v>190</v>
      </c>
      <c r="D786" s="273" t="s">
        <v>189</v>
      </c>
      <c r="E786" s="273" t="s">
        <v>190</v>
      </c>
      <c r="F786" s="273" t="s">
        <v>190</v>
      </c>
      <c r="G786" s="273" t="s">
        <v>189</v>
      </c>
      <c r="H786" s="273" t="s">
        <v>190</v>
      </c>
      <c r="I786" s="273" t="s">
        <v>190</v>
      </c>
      <c r="J786" s="273" t="s">
        <v>190</v>
      </c>
      <c r="K786" s="273" t="s">
        <v>190</v>
      </c>
      <c r="L786" s="273" t="s">
        <v>190</v>
      </c>
      <c r="M786" s="273" t="s">
        <v>190</v>
      </c>
      <c r="N786" s="273" t="s">
        <v>190</v>
      </c>
      <c r="O786" s="273" t="s">
        <v>190</v>
      </c>
      <c r="P786" s="273" t="s">
        <v>190</v>
      </c>
      <c r="Q786" s="273" t="s">
        <v>190</v>
      </c>
      <c r="R786" s="273" t="s">
        <v>190</v>
      </c>
      <c r="S786" s="273" t="s">
        <v>190</v>
      </c>
      <c r="T786" s="273" t="s">
        <v>190</v>
      </c>
      <c r="U786" s="273" t="s">
        <v>190</v>
      </c>
      <c r="V786" s="273" t="s">
        <v>190</v>
      </c>
      <c r="W786" s="273" t="s">
        <v>190</v>
      </c>
      <c r="X786" s="273" t="s">
        <v>190</v>
      </c>
      <c r="Y786" s="273" t="s">
        <v>190</v>
      </c>
      <c r="Z786" s="273" t="s">
        <v>190</v>
      </c>
      <c r="AA786" s="273" t="s">
        <v>190</v>
      </c>
      <c r="AB786" s="273" t="s">
        <v>189</v>
      </c>
      <c r="AC786" s="273" t="s">
        <v>189</v>
      </c>
      <c r="AD786" s="273" t="s">
        <v>189</v>
      </c>
      <c r="AE786" s="273" t="s">
        <v>189</v>
      </c>
      <c r="AF786" s="273" t="s">
        <v>189</v>
      </c>
      <c r="AG786" s="273"/>
      <c r="AH786" s="273"/>
      <c r="AI786" s="273"/>
      <c r="AJ786" s="273"/>
      <c r="AK786" s="273"/>
      <c r="AL786" s="273"/>
      <c r="AM786" s="273"/>
      <c r="AN786" s="273"/>
      <c r="AO786" s="273"/>
      <c r="AP786" s="273"/>
      <c r="AQ786" s="241">
        <v>0</v>
      </c>
      <c r="AR786" s="241">
        <v>0</v>
      </c>
    </row>
    <row r="787" spans="1:44" x14ac:dyDescent="0.2">
      <c r="A787" s="273">
        <v>124436</v>
      </c>
      <c r="B787" t="s">
        <v>428</v>
      </c>
      <c r="C787" s="273" t="s">
        <v>190</v>
      </c>
      <c r="D787" s="273" t="s">
        <v>190</v>
      </c>
      <c r="E787" s="273" t="s">
        <v>190</v>
      </c>
      <c r="F787" s="273" t="s">
        <v>190</v>
      </c>
      <c r="G787" s="273" t="s">
        <v>189</v>
      </c>
      <c r="H787" s="273" t="s">
        <v>190</v>
      </c>
      <c r="I787" s="273" t="s">
        <v>190</v>
      </c>
      <c r="J787" s="273" t="s">
        <v>190</v>
      </c>
      <c r="K787" s="273" t="s">
        <v>190</v>
      </c>
      <c r="L787" s="273" t="s">
        <v>188</v>
      </c>
      <c r="M787" s="273" t="s">
        <v>190</v>
      </c>
      <c r="N787" s="273" t="s">
        <v>190</v>
      </c>
      <c r="O787" s="273" t="s">
        <v>190</v>
      </c>
      <c r="P787" s="273" t="s">
        <v>190</v>
      </c>
      <c r="Q787" s="273" t="s">
        <v>190</v>
      </c>
      <c r="R787" s="273" t="s">
        <v>190</v>
      </c>
      <c r="S787" s="273" t="s">
        <v>190</v>
      </c>
      <c r="T787" s="273" t="s">
        <v>190</v>
      </c>
      <c r="U787" s="273" t="s">
        <v>190</v>
      </c>
      <c r="V787" s="273" t="s">
        <v>190</v>
      </c>
      <c r="W787" s="273" t="s">
        <v>189</v>
      </c>
      <c r="X787" s="273" t="s">
        <v>189</v>
      </c>
      <c r="Y787" s="273" t="s">
        <v>189</v>
      </c>
      <c r="Z787" s="273" t="s">
        <v>189</v>
      </c>
      <c r="AA787" s="273" t="s">
        <v>189</v>
      </c>
      <c r="AB787" s="273" t="s">
        <v>189</v>
      </c>
      <c r="AC787" s="273" t="s">
        <v>189</v>
      </c>
      <c r="AD787" s="273" t="s">
        <v>189</v>
      </c>
      <c r="AE787" s="273" t="s">
        <v>189</v>
      </c>
      <c r="AF787" s="273" t="s">
        <v>189</v>
      </c>
      <c r="AG787" s="273"/>
      <c r="AH787" s="273"/>
      <c r="AI787" s="273"/>
      <c r="AJ787" s="273"/>
      <c r="AK787" s="273"/>
      <c r="AL787" s="273"/>
      <c r="AM787" s="273"/>
      <c r="AN787" s="273"/>
      <c r="AO787" s="273"/>
      <c r="AP787" s="273"/>
      <c r="AQ787" s="241">
        <v>0</v>
      </c>
      <c r="AR787" s="241">
        <v>0</v>
      </c>
    </row>
    <row r="788" spans="1:44" x14ac:dyDescent="0.2">
      <c r="A788" s="273">
        <v>124437</v>
      </c>
      <c r="B788" t="s">
        <v>431</v>
      </c>
      <c r="C788" s="273" t="s">
        <v>190</v>
      </c>
      <c r="D788" s="273" t="s">
        <v>188</v>
      </c>
      <c r="E788" s="273" t="s">
        <v>188</v>
      </c>
      <c r="F788" s="273" t="s">
        <v>190</v>
      </c>
      <c r="G788" s="273" t="s">
        <v>188</v>
      </c>
      <c r="H788" s="273" t="s">
        <v>190</v>
      </c>
      <c r="I788" s="273" t="s">
        <v>188</v>
      </c>
      <c r="J788" s="273" t="s">
        <v>190</v>
      </c>
      <c r="K788" s="273" t="s">
        <v>188</v>
      </c>
      <c r="L788" s="273" t="s">
        <v>190</v>
      </c>
      <c r="M788" s="273" t="s">
        <v>190</v>
      </c>
      <c r="N788" s="273" t="s">
        <v>190</v>
      </c>
      <c r="O788" s="273" t="s">
        <v>188</v>
      </c>
      <c r="P788" s="273" t="s">
        <v>190</v>
      </c>
      <c r="Q788" s="273" t="s">
        <v>190</v>
      </c>
      <c r="R788" s="273" t="s">
        <v>190</v>
      </c>
      <c r="S788" s="273" t="s">
        <v>190</v>
      </c>
      <c r="T788" s="273" t="s">
        <v>190</v>
      </c>
      <c r="U788" s="273" t="s">
        <v>190</v>
      </c>
      <c r="V788" s="273" t="s">
        <v>189</v>
      </c>
      <c r="W788" t="s">
        <v>189</v>
      </c>
      <c r="X788" t="s">
        <v>189</v>
      </c>
      <c r="Y788" t="s">
        <v>189</v>
      </c>
      <c r="Z788" t="s">
        <v>189</v>
      </c>
      <c r="AA788" t="s">
        <v>189</v>
      </c>
      <c r="AB788" s="273"/>
      <c r="AC788" s="273"/>
      <c r="AD788" s="273"/>
      <c r="AE788" s="273"/>
      <c r="AF788" s="273"/>
      <c r="AG788" s="273"/>
      <c r="AH788" s="273"/>
      <c r="AI788" s="273"/>
      <c r="AJ788" s="273"/>
      <c r="AK788" s="273"/>
      <c r="AL788" s="273"/>
      <c r="AM788" s="273"/>
      <c r="AN788" s="273"/>
      <c r="AO788" s="273"/>
      <c r="AP788" s="273"/>
      <c r="AQ788" s="241">
        <v>0</v>
      </c>
      <c r="AR788" s="241">
        <v>0</v>
      </c>
    </row>
    <row r="789" spans="1:44" x14ac:dyDescent="0.2">
      <c r="A789" s="273">
        <v>124439</v>
      </c>
      <c r="B789" t="s">
        <v>428</v>
      </c>
      <c r="C789" s="273" t="s">
        <v>190</v>
      </c>
      <c r="D789" s="273" t="s">
        <v>188</v>
      </c>
      <c r="E789" s="273" t="s">
        <v>190</v>
      </c>
      <c r="F789" s="273" t="s">
        <v>190</v>
      </c>
      <c r="G789" s="273" t="s">
        <v>189</v>
      </c>
      <c r="H789" s="273" t="s">
        <v>190</v>
      </c>
      <c r="I789" s="273" t="s">
        <v>189</v>
      </c>
      <c r="J789" s="273" t="s">
        <v>190</v>
      </c>
      <c r="K789" s="273" t="s">
        <v>190</v>
      </c>
      <c r="L789" s="273" t="s">
        <v>188</v>
      </c>
      <c r="M789" s="273" t="s">
        <v>190</v>
      </c>
      <c r="N789" s="273" t="s">
        <v>190</v>
      </c>
      <c r="O789" s="273" t="s">
        <v>190</v>
      </c>
      <c r="P789" s="273" t="s">
        <v>190</v>
      </c>
      <c r="Q789" s="273" t="s">
        <v>190</v>
      </c>
      <c r="R789" s="273" t="s">
        <v>188</v>
      </c>
      <c r="S789" s="273" t="s">
        <v>190</v>
      </c>
      <c r="T789" s="273" t="s">
        <v>190</v>
      </c>
      <c r="U789" s="273" t="s">
        <v>190</v>
      </c>
      <c r="V789" s="273" t="s">
        <v>190</v>
      </c>
      <c r="W789" s="273" t="s">
        <v>190</v>
      </c>
      <c r="X789" s="273" t="s">
        <v>190</v>
      </c>
      <c r="Y789" s="273" t="s">
        <v>190</v>
      </c>
      <c r="Z789" s="273" t="s">
        <v>190</v>
      </c>
      <c r="AA789" s="273" t="s">
        <v>190</v>
      </c>
      <c r="AB789" s="273" t="s">
        <v>189</v>
      </c>
      <c r="AC789" s="273" t="s">
        <v>189</v>
      </c>
      <c r="AD789" s="273" t="s">
        <v>189</v>
      </c>
      <c r="AE789" s="273" t="s">
        <v>189</v>
      </c>
      <c r="AF789" s="273" t="s">
        <v>189</v>
      </c>
      <c r="AG789" s="273"/>
      <c r="AH789" s="273"/>
      <c r="AI789" s="273"/>
      <c r="AJ789" s="273"/>
      <c r="AK789" s="273"/>
      <c r="AL789" s="273"/>
      <c r="AM789" s="273"/>
      <c r="AN789" s="273"/>
      <c r="AO789" s="273"/>
      <c r="AP789" s="273"/>
      <c r="AQ789" s="241">
        <v>0</v>
      </c>
      <c r="AR789" s="241">
        <v>0</v>
      </c>
    </row>
    <row r="790" spans="1:44" x14ac:dyDescent="0.2">
      <c r="A790" s="273">
        <v>124444</v>
      </c>
      <c r="B790" t="s">
        <v>428</v>
      </c>
      <c r="C790" s="273" t="s">
        <v>189</v>
      </c>
      <c r="D790" s="273" t="s">
        <v>190</v>
      </c>
      <c r="E790" s="273" t="s">
        <v>188</v>
      </c>
      <c r="F790" s="273" t="s">
        <v>190</v>
      </c>
      <c r="G790" s="273" t="s">
        <v>188</v>
      </c>
      <c r="H790" s="273" t="s">
        <v>189</v>
      </c>
      <c r="I790" s="273" t="s">
        <v>189</v>
      </c>
      <c r="J790" s="273" t="s">
        <v>190</v>
      </c>
      <c r="K790" s="273" t="s">
        <v>190</v>
      </c>
      <c r="L790" s="273" t="s">
        <v>189</v>
      </c>
      <c r="M790" s="273" t="s">
        <v>190</v>
      </c>
      <c r="N790" s="273" t="s">
        <v>190</v>
      </c>
      <c r="O790" s="273" t="s">
        <v>190</v>
      </c>
      <c r="P790" s="273" t="s">
        <v>190</v>
      </c>
      <c r="Q790" s="273" t="s">
        <v>190</v>
      </c>
      <c r="R790" s="273" t="s">
        <v>189</v>
      </c>
      <c r="S790" s="273" t="s">
        <v>190</v>
      </c>
      <c r="T790" s="273" t="s">
        <v>189</v>
      </c>
      <c r="U790" s="273" t="s">
        <v>188</v>
      </c>
      <c r="V790" s="273" t="s">
        <v>190</v>
      </c>
      <c r="W790" s="273" t="s">
        <v>190</v>
      </c>
      <c r="X790" s="273" t="s">
        <v>190</v>
      </c>
      <c r="Y790" s="273" t="s">
        <v>190</v>
      </c>
      <c r="Z790" s="273" t="s">
        <v>190</v>
      </c>
      <c r="AA790" s="273" t="s">
        <v>190</v>
      </c>
      <c r="AB790" s="273" t="s">
        <v>189</v>
      </c>
      <c r="AC790" s="273" t="s">
        <v>189</v>
      </c>
      <c r="AD790" s="273" t="s">
        <v>189</v>
      </c>
      <c r="AE790" s="273" t="s">
        <v>189</v>
      </c>
      <c r="AF790" s="273" t="s">
        <v>189</v>
      </c>
      <c r="AG790" s="273"/>
      <c r="AH790" s="273"/>
      <c r="AI790" s="273"/>
      <c r="AJ790" s="273"/>
      <c r="AK790" s="273"/>
      <c r="AL790" s="273"/>
      <c r="AM790" s="273"/>
      <c r="AN790" s="273"/>
      <c r="AO790" s="273"/>
      <c r="AP790" s="273"/>
      <c r="AQ790" s="241">
        <v>0</v>
      </c>
      <c r="AR790" s="241">
        <v>0</v>
      </c>
    </row>
    <row r="791" spans="1:44" x14ac:dyDescent="0.2">
      <c r="A791" s="273">
        <v>124456</v>
      </c>
      <c r="B791" t="s">
        <v>431</v>
      </c>
      <c r="C791" s="273" t="s">
        <v>190</v>
      </c>
      <c r="D791" s="273" t="s">
        <v>188</v>
      </c>
      <c r="E791" s="273" t="s">
        <v>188</v>
      </c>
      <c r="F791" s="273" t="s">
        <v>190</v>
      </c>
      <c r="G791" s="273" t="s">
        <v>190</v>
      </c>
      <c r="H791" s="273" t="s">
        <v>190</v>
      </c>
      <c r="I791" s="273" t="s">
        <v>188</v>
      </c>
      <c r="J791" s="273" t="s">
        <v>190</v>
      </c>
      <c r="K791" s="273" t="s">
        <v>188</v>
      </c>
      <c r="L791" s="273" t="s">
        <v>188</v>
      </c>
      <c r="M791" s="273" t="s">
        <v>190</v>
      </c>
      <c r="N791" s="273" t="s">
        <v>190</v>
      </c>
      <c r="O791" s="273" t="s">
        <v>190</v>
      </c>
      <c r="P791" s="273" t="s">
        <v>190</v>
      </c>
      <c r="Q791" s="273" t="s">
        <v>190</v>
      </c>
      <c r="R791" s="273" t="s">
        <v>189</v>
      </c>
      <c r="S791" s="273" t="s">
        <v>190</v>
      </c>
      <c r="T791" s="273" t="s">
        <v>189</v>
      </c>
      <c r="U791" s="273" t="s">
        <v>189</v>
      </c>
      <c r="V791" s="273" t="s">
        <v>190</v>
      </c>
      <c r="W791" t="s">
        <v>189</v>
      </c>
      <c r="X791" t="s">
        <v>189</v>
      </c>
      <c r="Y791" t="s">
        <v>189</v>
      </c>
      <c r="Z791" t="s">
        <v>189</v>
      </c>
      <c r="AA791" t="s">
        <v>189</v>
      </c>
      <c r="AB791" s="273"/>
      <c r="AC791" s="273"/>
      <c r="AD791" s="273"/>
      <c r="AE791" s="273"/>
      <c r="AF791" s="273"/>
      <c r="AG791" s="273"/>
      <c r="AH791" s="273"/>
      <c r="AI791" s="273"/>
      <c r="AJ791" s="273"/>
      <c r="AK791" s="273"/>
      <c r="AL791" s="273"/>
      <c r="AM791" s="273"/>
      <c r="AN791" s="273"/>
      <c r="AO791" s="273"/>
      <c r="AP791" s="273"/>
      <c r="AQ791" s="241">
        <v>0</v>
      </c>
      <c r="AR791" s="241">
        <v>0</v>
      </c>
    </row>
    <row r="792" spans="1:44" x14ac:dyDescent="0.2">
      <c r="A792" s="273">
        <v>124458</v>
      </c>
      <c r="B792" t="s">
        <v>428</v>
      </c>
      <c r="C792" s="273" t="s">
        <v>190</v>
      </c>
      <c r="D792" s="273" t="s">
        <v>190</v>
      </c>
      <c r="E792" s="273" t="s">
        <v>189</v>
      </c>
      <c r="F792" s="273" t="s">
        <v>189</v>
      </c>
      <c r="G792" s="273" t="s">
        <v>190</v>
      </c>
      <c r="H792" s="273" t="s">
        <v>190</v>
      </c>
      <c r="I792" s="273" t="s">
        <v>190</v>
      </c>
      <c r="J792" s="273" t="s">
        <v>188</v>
      </c>
      <c r="K792" s="273" t="s">
        <v>188</v>
      </c>
      <c r="L792" s="273" t="s">
        <v>190</v>
      </c>
      <c r="M792" s="273" t="s">
        <v>190</v>
      </c>
      <c r="N792" s="273" t="s">
        <v>190</v>
      </c>
      <c r="O792" s="273" t="s">
        <v>190</v>
      </c>
      <c r="P792" s="273" t="s">
        <v>190</v>
      </c>
      <c r="Q792" s="273" t="s">
        <v>190</v>
      </c>
      <c r="R792" s="273" t="s">
        <v>188</v>
      </c>
      <c r="S792" s="273" t="s">
        <v>190</v>
      </c>
      <c r="T792" s="273" t="s">
        <v>190</v>
      </c>
      <c r="U792" s="273" t="s">
        <v>188</v>
      </c>
      <c r="V792" s="273" t="s">
        <v>190</v>
      </c>
      <c r="W792" s="273" t="s">
        <v>190</v>
      </c>
      <c r="X792" s="273" t="s">
        <v>190</v>
      </c>
      <c r="Y792" s="273" t="s">
        <v>190</v>
      </c>
      <c r="Z792" s="273" t="s">
        <v>190</v>
      </c>
      <c r="AA792" s="273" t="s">
        <v>190</v>
      </c>
      <c r="AB792" s="273" t="s">
        <v>189</v>
      </c>
      <c r="AC792" s="273" t="s">
        <v>189</v>
      </c>
      <c r="AD792" s="273" t="s">
        <v>189</v>
      </c>
      <c r="AE792" s="273" t="s">
        <v>189</v>
      </c>
      <c r="AF792" s="273" t="s">
        <v>189</v>
      </c>
      <c r="AG792" s="273"/>
      <c r="AH792" s="273"/>
      <c r="AI792" s="273"/>
      <c r="AJ792" s="273"/>
      <c r="AK792" s="273"/>
      <c r="AL792" s="273"/>
      <c r="AM792" s="273"/>
      <c r="AN792" s="273"/>
      <c r="AO792" s="273"/>
      <c r="AP792" s="273"/>
      <c r="AQ792" s="241">
        <v>0</v>
      </c>
      <c r="AR792" s="241">
        <v>0</v>
      </c>
    </row>
    <row r="793" spans="1:44" x14ac:dyDescent="0.2">
      <c r="A793" s="273">
        <v>124459</v>
      </c>
      <c r="B793" t="s">
        <v>428</v>
      </c>
      <c r="C793" s="273" t="s">
        <v>190</v>
      </c>
      <c r="D793" s="273" t="s">
        <v>190</v>
      </c>
      <c r="E793" s="273" t="s">
        <v>188</v>
      </c>
      <c r="F793" s="273" t="s">
        <v>190</v>
      </c>
      <c r="G793" s="273" t="s">
        <v>190</v>
      </c>
      <c r="H793" s="273" t="s">
        <v>190</v>
      </c>
      <c r="I793" s="273" t="s">
        <v>190</v>
      </c>
      <c r="J793" s="273" t="s">
        <v>189</v>
      </c>
      <c r="K793" s="273" t="s">
        <v>190</v>
      </c>
      <c r="L793" s="273" t="s">
        <v>190</v>
      </c>
      <c r="M793" s="273" t="s">
        <v>190</v>
      </c>
      <c r="N793" s="273" t="s">
        <v>190</v>
      </c>
      <c r="O793" s="273" t="s">
        <v>190</v>
      </c>
      <c r="P793" s="273" t="s">
        <v>190</v>
      </c>
      <c r="Q793" s="273" t="s">
        <v>190</v>
      </c>
      <c r="R793" s="273" t="s">
        <v>190</v>
      </c>
      <c r="S793" s="273" t="s">
        <v>190</v>
      </c>
      <c r="T793" s="273" t="s">
        <v>190</v>
      </c>
      <c r="U793" s="273" t="s">
        <v>190</v>
      </c>
      <c r="V793" s="273" t="s">
        <v>190</v>
      </c>
      <c r="W793" s="273" t="s">
        <v>190</v>
      </c>
      <c r="X793" s="273" t="s">
        <v>190</v>
      </c>
      <c r="Y793" s="273" t="s">
        <v>190</v>
      </c>
      <c r="Z793" s="273" t="s">
        <v>190</v>
      </c>
      <c r="AA793" s="273" t="s">
        <v>190</v>
      </c>
      <c r="AB793" s="273" t="s">
        <v>189</v>
      </c>
      <c r="AC793" s="273" t="s">
        <v>189</v>
      </c>
      <c r="AD793" s="273" t="s">
        <v>189</v>
      </c>
      <c r="AE793" s="273" t="s">
        <v>189</v>
      </c>
      <c r="AF793" s="273" t="s">
        <v>189</v>
      </c>
      <c r="AG793" s="273"/>
      <c r="AH793" s="273"/>
      <c r="AI793" s="273"/>
      <c r="AJ793" s="273"/>
      <c r="AK793" s="273"/>
      <c r="AL793" s="273"/>
      <c r="AM793" s="273"/>
      <c r="AN793" s="273"/>
      <c r="AO793" s="273"/>
      <c r="AP793" s="273"/>
      <c r="AQ793" s="241">
        <v>0</v>
      </c>
      <c r="AR793" s="241">
        <v>0</v>
      </c>
    </row>
    <row r="794" spans="1:44" x14ac:dyDescent="0.2">
      <c r="A794" s="273">
        <v>124467</v>
      </c>
      <c r="B794" t="s">
        <v>431</v>
      </c>
      <c r="C794" s="273" t="s">
        <v>190</v>
      </c>
      <c r="D794" s="273" t="s">
        <v>190</v>
      </c>
      <c r="E794" s="273" t="s">
        <v>190</v>
      </c>
      <c r="F794" s="273" t="s">
        <v>190</v>
      </c>
      <c r="G794" s="273" t="s">
        <v>190</v>
      </c>
      <c r="H794" s="273" t="s">
        <v>190</v>
      </c>
      <c r="I794" s="273" t="s">
        <v>188</v>
      </c>
      <c r="J794" s="273" t="s">
        <v>189</v>
      </c>
      <c r="K794" s="273" t="s">
        <v>189</v>
      </c>
      <c r="L794" s="273" t="s">
        <v>190</v>
      </c>
      <c r="M794" s="273" t="s">
        <v>188</v>
      </c>
      <c r="N794" s="273" t="s">
        <v>190</v>
      </c>
      <c r="O794" s="273" t="s">
        <v>188</v>
      </c>
      <c r="P794" s="273" t="s">
        <v>190</v>
      </c>
      <c r="Q794" s="273" t="s">
        <v>188</v>
      </c>
      <c r="R794" s="273" t="s">
        <v>188</v>
      </c>
      <c r="S794" s="273" t="s">
        <v>190</v>
      </c>
      <c r="T794" s="273" t="s">
        <v>188</v>
      </c>
      <c r="U794" s="273" t="s">
        <v>188</v>
      </c>
      <c r="V794" s="273" t="s">
        <v>190</v>
      </c>
      <c r="W794" t="s">
        <v>189</v>
      </c>
      <c r="X794" t="s">
        <v>189</v>
      </c>
      <c r="Y794" t="s">
        <v>189</v>
      </c>
      <c r="Z794" t="s">
        <v>189</v>
      </c>
      <c r="AA794" t="s">
        <v>189</v>
      </c>
      <c r="AB794" s="273"/>
      <c r="AC794" s="273"/>
      <c r="AD794" s="273"/>
      <c r="AE794" s="273"/>
      <c r="AF794" s="273"/>
      <c r="AG794" s="273"/>
      <c r="AH794" s="273"/>
      <c r="AI794" s="273"/>
      <c r="AJ794" s="273"/>
      <c r="AK794" s="273"/>
      <c r="AL794" s="273"/>
      <c r="AM794" s="273"/>
      <c r="AN794" s="273"/>
      <c r="AO794" s="273"/>
      <c r="AP794" s="273"/>
      <c r="AQ794" s="241">
        <v>0</v>
      </c>
      <c r="AR794" s="241">
        <v>0</v>
      </c>
    </row>
    <row r="795" spans="1:44" x14ac:dyDescent="0.2">
      <c r="A795" s="273">
        <v>124468</v>
      </c>
      <c r="B795" t="s">
        <v>428</v>
      </c>
      <c r="C795" s="273" t="s">
        <v>188</v>
      </c>
      <c r="D795" s="273" t="s">
        <v>190</v>
      </c>
      <c r="E795" s="273" t="s">
        <v>190</v>
      </c>
      <c r="F795" s="273" t="s">
        <v>190</v>
      </c>
      <c r="G795" s="273" t="s">
        <v>190</v>
      </c>
      <c r="H795" s="273" t="s">
        <v>190</v>
      </c>
      <c r="I795" s="273" t="s">
        <v>190</v>
      </c>
      <c r="J795" s="273" t="s">
        <v>190</v>
      </c>
      <c r="K795" s="273" t="s">
        <v>190</v>
      </c>
      <c r="L795" s="273" t="s">
        <v>190</v>
      </c>
      <c r="M795" s="273" t="s">
        <v>190</v>
      </c>
      <c r="N795" s="273" t="s">
        <v>190</v>
      </c>
      <c r="O795" s="273" t="s">
        <v>190</v>
      </c>
      <c r="P795" s="273" t="s">
        <v>190</v>
      </c>
      <c r="Q795" s="273" t="s">
        <v>190</v>
      </c>
      <c r="R795" s="273" t="s">
        <v>190</v>
      </c>
      <c r="S795" s="273" t="s">
        <v>190</v>
      </c>
      <c r="T795" s="273" t="s">
        <v>190</v>
      </c>
      <c r="U795" s="273" t="s">
        <v>188</v>
      </c>
      <c r="V795" s="273" t="s">
        <v>190</v>
      </c>
      <c r="W795" s="273" t="s">
        <v>190</v>
      </c>
      <c r="X795" s="273" t="s">
        <v>190</v>
      </c>
      <c r="Y795" s="273" t="s">
        <v>190</v>
      </c>
      <c r="Z795" s="273" t="s">
        <v>190</v>
      </c>
      <c r="AA795" s="273" t="s">
        <v>190</v>
      </c>
      <c r="AB795" s="273" t="s">
        <v>189</v>
      </c>
      <c r="AC795" s="273" t="s">
        <v>189</v>
      </c>
      <c r="AD795" s="273" t="s">
        <v>189</v>
      </c>
      <c r="AE795" s="273" t="s">
        <v>189</v>
      </c>
      <c r="AF795" s="273" t="s">
        <v>189</v>
      </c>
      <c r="AG795" s="273"/>
      <c r="AH795" s="273"/>
      <c r="AI795" s="273"/>
      <c r="AJ795" s="273"/>
      <c r="AK795" s="273"/>
      <c r="AL795" s="273"/>
      <c r="AM795" s="273"/>
      <c r="AN795" s="273"/>
      <c r="AO795" s="273"/>
      <c r="AP795" s="273"/>
      <c r="AQ795" s="241">
        <v>0</v>
      </c>
      <c r="AR795" s="241">
        <v>0</v>
      </c>
    </row>
    <row r="796" spans="1:44" x14ac:dyDescent="0.2">
      <c r="A796" s="273">
        <v>124469</v>
      </c>
      <c r="B796" t="s">
        <v>428</v>
      </c>
      <c r="C796" s="273" t="s">
        <v>190</v>
      </c>
      <c r="D796" s="273" t="s">
        <v>190</v>
      </c>
      <c r="E796" s="273" t="s">
        <v>190</v>
      </c>
      <c r="F796" s="273" t="s">
        <v>190</v>
      </c>
      <c r="G796" s="273" t="s">
        <v>190</v>
      </c>
      <c r="H796" s="273" t="s">
        <v>190</v>
      </c>
      <c r="I796" s="273" t="s">
        <v>190</v>
      </c>
      <c r="J796" s="273" t="s">
        <v>190</v>
      </c>
      <c r="K796" s="273" t="s">
        <v>190</v>
      </c>
      <c r="L796" s="273" t="s">
        <v>190</v>
      </c>
      <c r="M796" s="273" t="s">
        <v>190</v>
      </c>
      <c r="N796" s="273" t="s">
        <v>190</v>
      </c>
      <c r="O796" s="273" t="s">
        <v>190</v>
      </c>
      <c r="P796" s="273" t="s">
        <v>190</v>
      </c>
      <c r="Q796" s="273" t="s">
        <v>190</v>
      </c>
      <c r="R796" s="273" t="s">
        <v>190</v>
      </c>
      <c r="S796" s="273" t="s">
        <v>190</v>
      </c>
      <c r="T796" s="273" t="s">
        <v>190</v>
      </c>
      <c r="U796" s="273" t="s">
        <v>190</v>
      </c>
      <c r="V796" s="273" t="s">
        <v>190</v>
      </c>
      <c r="W796" s="273" t="s">
        <v>190</v>
      </c>
      <c r="X796" s="273" t="s">
        <v>190</v>
      </c>
      <c r="Y796" s="273" t="s">
        <v>190</v>
      </c>
      <c r="Z796" s="273" t="s">
        <v>190</v>
      </c>
      <c r="AA796" s="273" t="s">
        <v>190</v>
      </c>
      <c r="AB796" s="273" t="s">
        <v>189</v>
      </c>
      <c r="AC796" s="273" t="s">
        <v>189</v>
      </c>
      <c r="AD796" s="273" t="s">
        <v>189</v>
      </c>
      <c r="AE796" s="273" t="s">
        <v>189</v>
      </c>
      <c r="AF796" s="273" t="s">
        <v>189</v>
      </c>
      <c r="AG796" s="273"/>
      <c r="AH796" s="273"/>
      <c r="AI796" s="273"/>
      <c r="AJ796" s="273"/>
      <c r="AK796" s="273"/>
      <c r="AL796" s="273"/>
      <c r="AM796" s="273"/>
      <c r="AN796" s="273"/>
      <c r="AO796" s="273"/>
      <c r="AP796" s="273"/>
      <c r="AQ796" s="241">
        <v>0</v>
      </c>
      <c r="AR796" s="241">
        <v>0</v>
      </c>
    </row>
    <row r="797" spans="1:44" x14ac:dyDescent="0.2">
      <c r="A797" s="273">
        <v>124470</v>
      </c>
      <c r="B797" t="s">
        <v>428</v>
      </c>
      <c r="C797" s="273" t="s">
        <v>190</v>
      </c>
      <c r="D797" s="273" t="s">
        <v>190</v>
      </c>
      <c r="E797" s="273" t="s">
        <v>190</v>
      </c>
      <c r="F797" s="273" t="s">
        <v>190</v>
      </c>
      <c r="G797" s="273" t="s">
        <v>190</v>
      </c>
      <c r="H797" s="273" t="s">
        <v>190</v>
      </c>
      <c r="I797" s="273" t="s">
        <v>190</v>
      </c>
      <c r="J797" s="273" t="s">
        <v>190</v>
      </c>
      <c r="K797" s="273" t="s">
        <v>190</v>
      </c>
      <c r="L797" s="273" t="s">
        <v>190</v>
      </c>
      <c r="M797" s="273" t="s">
        <v>190</v>
      </c>
      <c r="N797" s="273" t="s">
        <v>190</v>
      </c>
      <c r="O797" s="273" t="s">
        <v>190</v>
      </c>
      <c r="P797" s="273" t="s">
        <v>190</v>
      </c>
      <c r="Q797" s="273" t="s">
        <v>190</v>
      </c>
      <c r="R797" s="273" t="s">
        <v>190</v>
      </c>
      <c r="S797" s="273" t="s">
        <v>190</v>
      </c>
      <c r="T797" s="273" t="s">
        <v>190</v>
      </c>
      <c r="U797" s="273" t="s">
        <v>190</v>
      </c>
      <c r="V797" s="273" t="s">
        <v>190</v>
      </c>
      <c r="W797" s="273" t="s">
        <v>190</v>
      </c>
      <c r="X797" s="273" t="s">
        <v>190</v>
      </c>
      <c r="Y797" s="273" t="s">
        <v>190</v>
      </c>
      <c r="Z797" s="273" t="s">
        <v>190</v>
      </c>
      <c r="AA797" s="273" t="s">
        <v>190</v>
      </c>
      <c r="AB797" s="273" t="s">
        <v>189</v>
      </c>
      <c r="AC797" s="273" t="s">
        <v>189</v>
      </c>
      <c r="AD797" s="273" t="s">
        <v>189</v>
      </c>
      <c r="AE797" s="273" t="s">
        <v>189</v>
      </c>
      <c r="AF797" s="273" t="s">
        <v>189</v>
      </c>
      <c r="AG797" s="273"/>
      <c r="AH797" s="273"/>
      <c r="AI797" s="273"/>
      <c r="AJ797" s="273"/>
      <c r="AK797" s="273"/>
      <c r="AL797" s="273"/>
      <c r="AM797" s="273"/>
      <c r="AN797" s="273"/>
      <c r="AO797" s="273"/>
      <c r="AP797" s="273"/>
      <c r="AQ797" s="241">
        <v>0</v>
      </c>
      <c r="AR797" s="241">
        <v>0</v>
      </c>
    </row>
    <row r="798" spans="1:44" x14ac:dyDescent="0.2">
      <c r="A798" s="273">
        <v>124472</v>
      </c>
      <c r="B798" t="s">
        <v>428</v>
      </c>
      <c r="C798" s="273" t="s">
        <v>190</v>
      </c>
      <c r="D798" s="273" t="s">
        <v>188</v>
      </c>
      <c r="E798" s="273" t="s">
        <v>189</v>
      </c>
      <c r="F798" s="273" t="s">
        <v>190</v>
      </c>
      <c r="G798" s="273" t="s">
        <v>190</v>
      </c>
      <c r="H798" s="273" t="s">
        <v>190</v>
      </c>
      <c r="I798" s="273" t="s">
        <v>190</v>
      </c>
      <c r="J798" s="273" t="s">
        <v>190</v>
      </c>
      <c r="K798" s="273" t="s">
        <v>190</v>
      </c>
      <c r="L798" s="273" t="s">
        <v>188</v>
      </c>
      <c r="M798" s="273" t="s">
        <v>190</v>
      </c>
      <c r="N798" s="273" t="s">
        <v>190</v>
      </c>
      <c r="O798" s="273" t="s">
        <v>190</v>
      </c>
      <c r="P798" s="273" t="s">
        <v>190</v>
      </c>
      <c r="Q798" s="273" t="s">
        <v>190</v>
      </c>
      <c r="R798" s="273" t="s">
        <v>190</v>
      </c>
      <c r="S798" s="273" t="s">
        <v>190</v>
      </c>
      <c r="T798" s="273" t="s">
        <v>190</v>
      </c>
      <c r="U798" s="273" t="s">
        <v>190</v>
      </c>
      <c r="V798" s="273" t="s">
        <v>190</v>
      </c>
      <c r="W798" s="273" t="s">
        <v>190</v>
      </c>
      <c r="X798" s="273" t="s">
        <v>190</v>
      </c>
      <c r="Y798" s="273" t="s">
        <v>190</v>
      </c>
      <c r="Z798" s="273" t="s">
        <v>190</v>
      </c>
      <c r="AA798" s="273" t="s">
        <v>190</v>
      </c>
      <c r="AB798" s="273" t="s">
        <v>189</v>
      </c>
      <c r="AC798" s="273" t="s">
        <v>189</v>
      </c>
      <c r="AD798" s="273" t="s">
        <v>189</v>
      </c>
      <c r="AE798" s="273" t="s">
        <v>189</v>
      </c>
      <c r="AF798" s="273" t="s">
        <v>189</v>
      </c>
      <c r="AG798" s="273"/>
      <c r="AH798" s="273"/>
      <c r="AI798" s="273"/>
      <c r="AJ798" s="273"/>
      <c r="AK798" s="273"/>
      <c r="AL798" s="273"/>
      <c r="AM798" s="273"/>
      <c r="AN798" s="273"/>
      <c r="AO798" s="273"/>
      <c r="AP798" s="273"/>
      <c r="AQ798" s="241">
        <v>0</v>
      </c>
      <c r="AR798" s="241">
        <v>0</v>
      </c>
    </row>
    <row r="799" spans="1:44" x14ac:dyDescent="0.2">
      <c r="A799" s="273">
        <v>124476</v>
      </c>
      <c r="B799" t="s">
        <v>428</v>
      </c>
      <c r="C799" s="273" t="s">
        <v>188</v>
      </c>
      <c r="D799" s="273" t="s">
        <v>188</v>
      </c>
      <c r="E799" s="273" t="s">
        <v>188</v>
      </c>
      <c r="F799" s="273" t="s">
        <v>190</v>
      </c>
      <c r="G799" s="273" t="s">
        <v>190</v>
      </c>
      <c r="H799" s="273" t="s">
        <v>190</v>
      </c>
      <c r="I799" s="273" t="s">
        <v>188</v>
      </c>
      <c r="J799" s="273" t="s">
        <v>188</v>
      </c>
      <c r="K799" s="273" t="s">
        <v>190</v>
      </c>
      <c r="L799" s="273" t="s">
        <v>190</v>
      </c>
      <c r="M799" s="273" t="s">
        <v>190</v>
      </c>
      <c r="N799" s="273" t="s">
        <v>190</v>
      </c>
      <c r="O799" s="273" t="s">
        <v>190</v>
      </c>
      <c r="P799" s="273" t="s">
        <v>188</v>
      </c>
      <c r="Q799" s="273" t="s">
        <v>188</v>
      </c>
      <c r="R799" s="273" t="s">
        <v>190</v>
      </c>
      <c r="S799" s="273" t="s">
        <v>190</v>
      </c>
      <c r="T799" s="273" t="s">
        <v>190</v>
      </c>
      <c r="U799" s="273" t="s">
        <v>190</v>
      </c>
      <c r="V799" s="273" t="s">
        <v>190</v>
      </c>
      <c r="W799" s="273" t="s">
        <v>190</v>
      </c>
      <c r="X799" s="273" t="s">
        <v>190</v>
      </c>
      <c r="Y799" s="273" t="s">
        <v>190</v>
      </c>
      <c r="Z799" s="273" t="s">
        <v>190</v>
      </c>
      <c r="AA799" s="273" t="s">
        <v>190</v>
      </c>
      <c r="AB799" s="273" t="s">
        <v>189</v>
      </c>
      <c r="AC799" s="273" t="s">
        <v>189</v>
      </c>
      <c r="AD799" s="273" t="s">
        <v>189</v>
      </c>
      <c r="AE799" s="273" t="s">
        <v>189</v>
      </c>
      <c r="AF799" s="273" t="s">
        <v>189</v>
      </c>
      <c r="AG799" s="273"/>
      <c r="AH799" s="273"/>
      <c r="AI799" s="273"/>
      <c r="AJ799" s="273"/>
      <c r="AK799" s="273"/>
      <c r="AL799" s="273"/>
      <c r="AM799" s="273"/>
      <c r="AN799" s="273"/>
      <c r="AO799" s="273"/>
      <c r="AP799" s="273"/>
      <c r="AQ799" s="241">
        <v>0</v>
      </c>
      <c r="AR799" s="241">
        <v>0</v>
      </c>
    </row>
    <row r="800" spans="1:44" x14ac:dyDescent="0.2">
      <c r="A800" s="273">
        <v>124477</v>
      </c>
      <c r="B800" t="s">
        <v>428</v>
      </c>
      <c r="C800" s="273" t="s">
        <v>189</v>
      </c>
      <c r="D800" s="273" t="s">
        <v>190</v>
      </c>
      <c r="E800" s="273" t="s">
        <v>190</v>
      </c>
      <c r="F800" s="273" t="s">
        <v>190</v>
      </c>
      <c r="G800" s="273" t="s">
        <v>189</v>
      </c>
      <c r="H800" s="273" t="s">
        <v>190</v>
      </c>
      <c r="I800" s="273" t="s">
        <v>190</v>
      </c>
      <c r="J800" s="273" t="s">
        <v>190</v>
      </c>
      <c r="K800" s="273" t="s">
        <v>190</v>
      </c>
      <c r="L800" s="273" t="s">
        <v>190</v>
      </c>
      <c r="M800" s="273" t="s">
        <v>188</v>
      </c>
      <c r="N800" s="273" t="s">
        <v>190</v>
      </c>
      <c r="O800" s="273" t="s">
        <v>190</v>
      </c>
      <c r="P800" s="273" t="s">
        <v>190</v>
      </c>
      <c r="Q800" s="273" t="s">
        <v>190</v>
      </c>
      <c r="R800" s="273" t="s">
        <v>190</v>
      </c>
      <c r="S800" s="273" t="s">
        <v>190</v>
      </c>
      <c r="T800" s="273" t="s">
        <v>188</v>
      </c>
      <c r="U800" s="273" t="s">
        <v>188</v>
      </c>
      <c r="V800" s="273" t="s">
        <v>190</v>
      </c>
      <c r="W800" s="273" t="s">
        <v>190</v>
      </c>
      <c r="X800" s="273" t="s">
        <v>190</v>
      </c>
      <c r="Y800" s="273" t="s">
        <v>190</v>
      </c>
      <c r="Z800" s="273" t="s">
        <v>190</v>
      </c>
      <c r="AA800" s="273" t="s">
        <v>190</v>
      </c>
      <c r="AB800" s="273" t="s">
        <v>189</v>
      </c>
      <c r="AC800" s="273" t="s">
        <v>189</v>
      </c>
      <c r="AD800" s="273" t="s">
        <v>189</v>
      </c>
      <c r="AE800" s="273" t="s">
        <v>189</v>
      </c>
      <c r="AF800" s="273" t="s">
        <v>189</v>
      </c>
      <c r="AG800" s="273"/>
      <c r="AH800" s="273"/>
      <c r="AI800" s="273"/>
      <c r="AJ800" s="273"/>
      <c r="AK800" s="273"/>
      <c r="AL800" s="273"/>
      <c r="AM800" s="273"/>
      <c r="AN800" s="273"/>
      <c r="AO800" s="273"/>
      <c r="AP800" s="273"/>
      <c r="AQ800" s="241">
        <v>0</v>
      </c>
      <c r="AR800" s="241">
        <v>0</v>
      </c>
    </row>
    <row r="801" spans="1:44" x14ac:dyDescent="0.2">
      <c r="A801" s="273">
        <v>124480</v>
      </c>
      <c r="B801" t="s">
        <v>428</v>
      </c>
      <c r="C801" s="273" t="s">
        <v>190</v>
      </c>
      <c r="D801" s="273" t="s">
        <v>190</v>
      </c>
      <c r="E801" s="273" t="s">
        <v>188</v>
      </c>
      <c r="F801" s="273" t="s">
        <v>188</v>
      </c>
      <c r="G801" s="273" t="s">
        <v>190</v>
      </c>
      <c r="H801" s="273" t="s">
        <v>190</v>
      </c>
      <c r="I801" s="273" t="s">
        <v>190</v>
      </c>
      <c r="J801" s="273" t="s">
        <v>190</v>
      </c>
      <c r="K801" s="273" t="s">
        <v>190</v>
      </c>
      <c r="L801" s="273" t="s">
        <v>188</v>
      </c>
      <c r="M801" s="273" t="s">
        <v>190</v>
      </c>
      <c r="N801" s="273" t="s">
        <v>190</v>
      </c>
      <c r="O801" s="273" t="s">
        <v>190</v>
      </c>
      <c r="P801" s="273" t="s">
        <v>190</v>
      </c>
      <c r="Q801" s="273" t="s">
        <v>190</v>
      </c>
      <c r="R801" s="273" t="s">
        <v>190</v>
      </c>
      <c r="S801" s="273" t="s">
        <v>190</v>
      </c>
      <c r="T801" s="273" t="s">
        <v>189</v>
      </c>
      <c r="U801" s="273" t="s">
        <v>190</v>
      </c>
      <c r="V801" s="273" t="s">
        <v>190</v>
      </c>
      <c r="W801" s="273" t="s">
        <v>190</v>
      </c>
      <c r="X801" s="273" t="s">
        <v>190</v>
      </c>
      <c r="Y801" s="273" t="s">
        <v>190</v>
      </c>
      <c r="Z801" s="273" t="s">
        <v>190</v>
      </c>
      <c r="AA801" s="273" t="s">
        <v>190</v>
      </c>
      <c r="AB801" s="273" t="s">
        <v>189</v>
      </c>
      <c r="AC801" s="273" t="s">
        <v>189</v>
      </c>
      <c r="AD801" s="273" t="s">
        <v>189</v>
      </c>
      <c r="AE801" s="273" t="s">
        <v>189</v>
      </c>
      <c r="AF801" s="273" t="s">
        <v>189</v>
      </c>
      <c r="AG801" s="273"/>
      <c r="AH801" s="273"/>
      <c r="AI801" s="273"/>
      <c r="AJ801" s="273"/>
      <c r="AK801" s="273"/>
      <c r="AL801" s="273"/>
      <c r="AM801" s="273"/>
      <c r="AN801" s="273"/>
      <c r="AO801" s="273"/>
      <c r="AP801" s="273"/>
      <c r="AQ801" s="241">
        <v>0</v>
      </c>
      <c r="AR801" s="241">
        <v>0</v>
      </c>
    </row>
    <row r="802" spans="1:44" x14ac:dyDescent="0.2">
      <c r="A802" s="244">
        <v>124481</v>
      </c>
      <c r="B802" t="s">
        <v>428</v>
      </c>
      <c r="C802" s="244" t="s">
        <v>190</v>
      </c>
      <c r="D802" s="244" t="s">
        <v>190</v>
      </c>
      <c r="E802" s="244" t="s">
        <v>190</v>
      </c>
      <c r="F802" s="244" t="s">
        <v>190</v>
      </c>
      <c r="G802" s="244" t="s">
        <v>190</v>
      </c>
      <c r="H802" s="244" t="s">
        <v>190</v>
      </c>
      <c r="I802" s="244" t="s">
        <v>190</v>
      </c>
      <c r="J802" s="244" t="s">
        <v>190</v>
      </c>
      <c r="K802" s="244" t="s">
        <v>190</v>
      </c>
      <c r="L802" s="244" t="s">
        <v>188</v>
      </c>
      <c r="M802" s="244" t="s">
        <v>190</v>
      </c>
      <c r="N802" s="244" t="s">
        <v>190</v>
      </c>
      <c r="O802" s="244" t="s">
        <v>188</v>
      </c>
      <c r="P802" s="244" t="s">
        <v>190</v>
      </c>
      <c r="Q802" s="244" t="s">
        <v>190</v>
      </c>
      <c r="R802" s="244" t="s">
        <v>190</v>
      </c>
      <c r="S802" s="244" t="s">
        <v>190</v>
      </c>
      <c r="T802" s="244" t="s">
        <v>190</v>
      </c>
      <c r="U802" s="244" t="s">
        <v>190</v>
      </c>
      <c r="V802" s="244" t="s">
        <v>190</v>
      </c>
      <c r="W802" s="244" t="s">
        <v>189</v>
      </c>
      <c r="X802" s="244" t="s">
        <v>189</v>
      </c>
      <c r="Y802" s="244" t="s">
        <v>189</v>
      </c>
      <c r="Z802" s="244" t="s">
        <v>189</v>
      </c>
      <c r="AA802" s="244" t="s">
        <v>189</v>
      </c>
      <c r="AB802" s="244"/>
      <c r="AC802" s="244"/>
      <c r="AD802" s="244"/>
      <c r="AE802" s="244"/>
      <c r="AF802" s="244"/>
      <c r="AG802" s="244"/>
      <c r="AH802" s="244"/>
      <c r="AI802" s="244"/>
      <c r="AJ802" s="244"/>
      <c r="AK802" s="244"/>
      <c r="AL802" s="244"/>
      <c r="AM802" s="244"/>
      <c r="AN802" s="244"/>
      <c r="AO802" s="244"/>
      <c r="AP802" s="244"/>
      <c r="AQ802" s="241">
        <v>0</v>
      </c>
      <c r="AR802" s="241">
        <v>0</v>
      </c>
    </row>
    <row r="803" spans="1:44" x14ac:dyDescent="0.2">
      <c r="A803" s="273">
        <v>124482</v>
      </c>
      <c r="B803" t="s">
        <v>428</v>
      </c>
      <c r="C803" s="273" t="s">
        <v>190</v>
      </c>
      <c r="D803" s="273" t="s">
        <v>190</v>
      </c>
      <c r="E803" s="273" t="s">
        <v>188</v>
      </c>
      <c r="F803" s="273" t="s">
        <v>190</v>
      </c>
      <c r="G803" s="273" t="s">
        <v>188</v>
      </c>
      <c r="H803" s="273" t="s">
        <v>190</v>
      </c>
      <c r="I803" s="273" t="s">
        <v>190</v>
      </c>
      <c r="J803" s="273" t="s">
        <v>190</v>
      </c>
      <c r="K803" s="273" t="s">
        <v>190</v>
      </c>
      <c r="L803" s="273" t="s">
        <v>188</v>
      </c>
      <c r="M803" s="273" t="s">
        <v>190</v>
      </c>
      <c r="N803" s="273" t="s">
        <v>190</v>
      </c>
      <c r="O803" s="273" t="s">
        <v>188</v>
      </c>
      <c r="P803" s="273" t="s">
        <v>190</v>
      </c>
      <c r="Q803" s="273" t="s">
        <v>190</v>
      </c>
      <c r="R803" s="273" t="s">
        <v>190</v>
      </c>
      <c r="S803" s="273" t="s">
        <v>190</v>
      </c>
      <c r="T803" s="273" t="s">
        <v>190</v>
      </c>
      <c r="U803" s="273" t="s">
        <v>190</v>
      </c>
      <c r="V803" s="273" t="s">
        <v>190</v>
      </c>
      <c r="W803" s="273" t="s">
        <v>190</v>
      </c>
      <c r="X803" s="273" t="s">
        <v>190</v>
      </c>
      <c r="Y803" s="273" t="s">
        <v>190</v>
      </c>
      <c r="Z803" s="273" t="s">
        <v>190</v>
      </c>
      <c r="AA803" s="273" t="s">
        <v>190</v>
      </c>
      <c r="AB803" s="273" t="s">
        <v>189</v>
      </c>
      <c r="AC803" s="273" t="s">
        <v>189</v>
      </c>
      <c r="AD803" s="273" t="s">
        <v>189</v>
      </c>
      <c r="AE803" s="273" t="s">
        <v>189</v>
      </c>
      <c r="AF803" s="273" t="s">
        <v>189</v>
      </c>
      <c r="AG803" s="273"/>
      <c r="AH803" s="273"/>
      <c r="AI803" s="273"/>
      <c r="AJ803" s="273"/>
      <c r="AK803" s="273"/>
      <c r="AL803" s="273"/>
      <c r="AM803" s="273"/>
      <c r="AN803" s="273"/>
      <c r="AO803" s="273"/>
      <c r="AP803" s="273"/>
      <c r="AQ803" s="241">
        <v>0</v>
      </c>
      <c r="AR803" s="241">
        <v>0</v>
      </c>
    </row>
    <row r="804" spans="1:44" x14ac:dyDescent="0.2">
      <c r="A804" s="273">
        <v>124487</v>
      </c>
      <c r="B804" t="s">
        <v>428</v>
      </c>
      <c r="C804" s="273" t="s">
        <v>190</v>
      </c>
      <c r="D804" s="273" t="s">
        <v>190</v>
      </c>
      <c r="E804" s="273" t="s">
        <v>188</v>
      </c>
      <c r="F804" s="273" t="s">
        <v>190</v>
      </c>
      <c r="G804" s="273" t="s">
        <v>190</v>
      </c>
      <c r="H804" s="273" t="s">
        <v>190</v>
      </c>
      <c r="I804" s="273" t="s">
        <v>189</v>
      </c>
      <c r="J804" s="273" t="s">
        <v>190</v>
      </c>
      <c r="K804" s="273" t="s">
        <v>190</v>
      </c>
      <c r="L804" s="273" t="s">
        <v>190</v>
      </c>
      <c r="M804" s="273" t="s">
        <v>190</v>
      </c>
      <c r="N804" s="273" t="s">
        <v>190</v>
      </c>
      <c r="O804" s="273" t="s">
        <v>190</v>
      </c>
      <c r="P804" s="273" t="s">
        <v>190</v>
      </c>
      <c r="Q804" s="273" t="s">
        <v>190</v>
      </c>
      <c r="R804" s="273" t="s">
        <v>190</v>
      </c>
      <c r="S804" s="273" t="s">
        <v>190</v>
      </c>
      <c r="T804" s="273" t="s">
        <v>190</v>
      </c>
      <c r="U804" s="273" t="s">
        <v>190</v>
      </c>
      <c r="V804" s="273" t="s">
        <v>190</v>
      </c>
      <c r="W804" s="273" t="s">
        <v>190</v>
      </c>
      <c r="X804" s="273" t="s">
        <v>190</v>
      </c>
      <c r="Y804" s="273" t="s">
        <v>190</v>
      </c>
      <c r="Z804" s="273" t="s">
        <v>190</v>
      </c>
      <c r="AA804" s="273" t="s">
        <v>190</v>
      </c>
      <c r="AB804" s="273" t="s">
        <v>189</v>
      </c>
      <c r="AC804" s="273" t="s">
        <v>189</v>
      </c>
      <c r="AD804" s="273" t="s">
        <v>189</v>
      </c>
      <c r="AE804" s="273" t="s">
        <v>189</v>
      </c>
      <c r="AF804" s="273" t="s">
        <v>189</v>
      </c>
      <c r="AG804" s="273"/>
      <c r="AH804" s="273"/>
      <c r="AI804" s="273"/>
      <c r="AJ804" s="273"/>
      <c r="AK804" s="273"/>
      <c r="AL804"/>
      <c r="AM804"/>
      <c r="AN804"/>
      <c r="AO804"/>
      <c r="AP804"/>
      <c r="AQ804" s="241">
        <v>0</v>
      </c>
      <c r="AR804" s="241">
        <v>0</v>
      </c>
    </row>
    <row r="805" spans="1:44" x14ac:dyDescent="0.2">
      <c r="A805" s="273">
        <v>124491</v>
      </c>
      <c r="B805" t="s">
        <v>428</v>
      </c>
      <c r="C805" s="273" t="s">
        <v>190</v>
      </c>
      <c r="D805" s="273" t="s">
        <v>190</v>
      </c>
      <c r="E805" s="273" t="s">
        <v>188</v>
      </c>
      <c r="F805" s="273" t="s">
        <v>190</v>
      </c>
      <c r="G805" s="273" t="s">
        <v>188</v>
      </c>
      <c r="H805" s="273" t="s">
        <v>190</v>
      </c>
      <c r="I805" s="273" t="s">
        <v>188</v>
      </c>
      <c r="J805" s="273" t="s">
        <v>190</v>
      </c>
      <c r="K805" s="273" t="s">
        <v>190</v>
      </c>
      <c r="L805" s="273" t="s">
        <v>188</v>
      </c>
      <c r="M805" s="273" t="s">
        <v>190</v>
      </c>
      <c r="N805" s="273" t="s">
        <v>190</v>
      </c>
      <c r="O805" s="273" t="s">
        <v>190</v>
      </c>
      <c r="P805" s="273" t="s">
        <v>190</v>
      </c>
      <c r="Q805" s="273" t="s">
        <v>190</v>
      </c>
      <c r="R805" s="273" t="s">
        <v>190</v>
      </c>
      <c r="S805" s="273" t="s">
        <v>190</v>
      </c>
      <c r="T805" s="273" t="s">
        <v>190</v>
      </c>
      <c r="U805" s="273" t="s">
        <v>190</v>
      </c>
      <c r="V805" s="273" t="s">
        <v>190</v>
      </c>
      <c r="W805" s="273" t="s">
        <v>190</v>
      </c>
      <c r="X805" s="273" t="s">
        <v>190</v>
      </c>
      <c r="Y805" s="273" t="s">
        <v>190</v>
      </c>
      <c r="Z805" s="273" t="s">
        <v>190</v>
      </c>
      <c r="AA805" s="273" t="s">
        <v>190</v>
      </c>
      <c r="AB805" s="273" t="s">
        <v>189</v>
      </c>
      <c r="AC805" s="273" t="s">
        <v>189</v>
      </c>
      <c r="AD805" s="273" t="s">
        <v>189</v>
      </c>
      <c r="AE805" s="273" t="s">
        <v>189</v>
      </c>
      <c r="AF805" s="273" t="s">
        <v>189</v>
      </c>
      <c r="AG805" s="273"/>
      <c r="AH805" s="273"/>
      <c r="AI805" s="273"/>
      <c r="AJ805" s="273"/>
      <c r="AK805" s="273"/>
      <c r="AL805" s="273"/>
      <c r="AM805" s="273"/>
      <c r="AN805" s="273"/>
      <c r="AO805" s="273"/>
      <c r="AP805" s="273"/>
      <c r="AQ805" s="241">
        <v>0</v>
      </c>
      <c r="AR805" s="241">
        <v>0</v>
      </c>
    </row>
    <row r="806" spans="1:44" x14ac:dyDescent="0.2">
      <c r="A806" s="273">
        <v>124495</v>
      </c>
      <c r="B806" t="s">
        <v>428</v>
      </c>
      <c r="C806" s="273" t="s">
        <v>190</v>
      </c>
      <c r="D806" s="273" t="s">
        <v>190</v>
      </c>
      <c r="E806" s="273" t="s">
        <v>190</v>
      </c>
      <c r="F806" s="273" t="s">
        <v>190</v>
      </c>
      <c r="G806" s="273" t="s">
        <v>189</v>
      </c>
      <c r="H806" s="273" t="s">
        <v>190</v>
      </c>
      <c r="I806" s="273" t="s">
        <v>189</v>
      </c>
      <c r="J806" s="273" t="s">
        <v>190</v>
      </c>
      <c r="K806" s="273" t="s">
        <v>190</v>
      </c>
      <c r="L806" s="273" t="s">
        <v>189</v>
      </c>
      <c r="M806" s="273" t="s">
        <v>190</v>
      </c>
      <c r="N806" s="273" t="s">
        <v>190</v>
      </c>
      <c r="O806" s="273" t="s">
        <v>190</v>
      </c>
      <c r="P806" s="273" t="s">
        <v>190</v>
      </c>
      <c r="Q806" s="273" t="s">
        <v>190</v>
      </c>
      <c r="R806" s="273" t="s">
        <v>190</v>
      </c>
      <c r="S806" s="273" t="s">
        <v>190</v>
      </c>
      <c r="T806" s="273" t="s">
        <v>190</v>
      </c>
      <c r="U806" s="273" t="s">
        <v>190</v>
      </c>
      <c r="V806" s="273" t="s">
        <v>190</v>
      </c>
      <c r="W806" s="273" t="s">
        <v>190</v>
      </c>
      <c r="X806" s="273" t="s">
        <v>190</v>
      </c>
      <c r="Y806" s="273" t="s">
        <v>189</v>
      </c>
      <c r="Z806" s="273" t="s">
        <v>189</v>
      </c>
      <c r="AA806" s="273" t="s">
        <v>190</v>
      </c>
      <c r="AB806" s="273" t="s">
        <v>189</v>
      </c>
      <c r="AC806" s="273" t="s">
        <v>189</v>
      </c>
      <c r="AD806" s="273" t="s">
        <v>189</v>
      </c>
      <c r="AE806" s="273" t="s">
        <v>189</v>
      </c>
      <c r="AF806" s="273" t="s">
        <v>189</v>
      </c>
      <c r="AG806" s="273"/>
      <c r="AH806" s="273"/>
      <c r="AI806" s="273"/>
      <c r="AJ806" s="273"/>
      <c r="AK806" s="273"/>
      <c r="AL806" s="273"/>
      <c r="AM806" s="273"/>
      <c r="AN806" s="273"/>
      <c r="AO806" s="273"/>
      <c r="AP806" s="273"/>
      <c r="AQ806" s="241">
        <v>0</v>
      </c>
      <c r="AR806" s="241">
        <v>0</v>
      </c>
    </row>
    <row r="807" spans="1:44" x14ac:dyDescent="0.2">
      <c r="A807" s="273">
        <v>124498</v>
      </c>
      <c r="B807" t="s">
        <v>428</v>
      </c>
      <c r="C807" s="273" t="s">
        <v>190</v>
      </c>
      <c r="D807" s="273" t="s">
        <v>188</v>
      </c>
      <c r="E807" s="273" t="s">
        <v>188</v>
      </c>
      <c r="F807" s="273" t="s">
        <v>189</v>
      </c>
      <c r="G807" s="273" t="s">
        <v>188</v>
      </c>
      <c r="H807" s="273" t="s">
        <v>190</v>
      </c>
      <c r="I807" s="273" t="s">
        <v>189</v>
      </c>
      <c r="J807" s="273" t="s">
        <v>190</v>
      </c>
      <c r="K807" s="273" t="s">
        <v>188</v>
      </c>
      <c r="L807" s="273" t="s">
        <v>188</v>
      </c>
      <c r="M807" s="273" t="s">
        <v>190</v>
      </c>
      <c r="N807" s="273" t="s">
        <v>188</v>
      </c>
      <c r="O807" s="273" t="s">
        <v>190</v>
      </c>
      <c r="P807" s="273" t="s">
        <v>190</v>
      </c>
      <c r="Q807" s="273" t="s">
        <v>188</v>
      </c>
      <c r="R807" s="273" t="s">
        <v>188</v>
      </c>
      <c r="S807" s="273" t="s">
        <v>190</v>
      </c>
      <c r="T807" s="273" t="s">
        <v>188</v>
      </c>
      <c r="U807" s="273" t="s">
        <v>190</v>
      </c>
      <c r="V807" s="273" t="s">
        <v>190</v>
      </c>
      <c r="W807" s="273" t="s">
        <v>190</v>
      </c>
      <c r="X807" s="273" t="s">
        <v>190</v>
      </c>
      <c r="Y807" s="273" t="s">
        <v>190</v>
      </c>
      <c r="Z807" s="273" t="s">
        <v>190</v>
      </c>
      <c r="AA807" s="273" t="s">
        <v>190</v>
      </c>
      <c r="AB807" s="273" t="s">
        <v>189</v>
      </c>
      <c r="AC807" s="273" t="s">
        <v>189</v>
      </c>
      <c r="AD807" s="273" t="s">
        <v>189</v>
      </c>
      <c r="AE807" s="273" t="s">
        <v>189</v>
      </c>
      <c r="AF807" s="273" t="s">
        <v>189</v>
      </c>
      <c r="AG807" s="273"/>
      <c r="AH807" s="273"/>
      <c r="AI807" s="273"/>
      <c r="AJ807" s="273"/>
      <c r="AK807" s="273"/>
      <c r="AL807" s="273"/>
      <c r="AM807" s="273"/>
      <c r="AN807" s="273"/>
      <c r="AO807" s="273"/>
      <c r="AP807" s="273"/>
      <c r="AQ807" s="241">
        <v>0</v>
      </c>
      <c r="AR807" s="241">
        <v>0</v>
      </c>
    </row>
    <row r="808" spans="1:44" ht="15" x14ac:dyDescent="0.25">
      <c r="A808" s="246">
        <v>124500</v>
      </c>
      <c r="B808" t="s">
        <v>428</v>
      </c>
      <c r="C808" s="245" t="s">
        <v>190</v>
      </c>
      <c r="D808" s="245" t="s">
        <v>189</v>
      </c>
      <c r="E808" s="245" t="s">
        <v>189</v>
      </c>
      <c r="F808" s="245" t="s">
        <v>190</v>
      </c>
      <c r="G808" s="245" t="s">
        <v>190</v>
      </c>
      <c r="H808" s="245" t="s">
        <v>317</v>
      </c>
      <c r="I808" s="245" t="s">
        <v>317</v>
      </c>
      <c r="J808" s="245" t="s">
        <v>317</v>
      </c>
      <c r="K808" s="245" t="s">
        <v>317</v>
      </c>
      <c r="L808" s="245" t="s">
        <v>317</v>
      </c>
      <c r="M808" s="245" t="s">
        <v>190</v>
      </c>
      <c r="N808" s="245" t="s">
        <v>317</v>
      </c>
      <c r="O808" s="245" t="s">
        <v>317</v>
      </c>
      <c r="P808" s="245" t="s">
        <v>317</v>
      </c>
      <c r="Q808" s="245" t="s">
        <v>317</v>
      </c>
      <c r="R808" s="245" t="s">
        <v>317</v>
      </c>
      <c r="S808" s="245" t="s">
        <v>317</v>
      </c>
      <c r="T808" s="245" t="s">
        <v>317</v>
      </c>
      <c r="U808" s="245" t="s">
        <v>317</v>
      </c>
      <c r="V808" s="245" t="s">
        <v>317</v>
      </c>
      <c r="W808" s="245" t="s">
        <v>189</v>
      </c>
      <c r="X808" s="245" t="s">
        <v>189</v>
      </c>
      <c r="Y808" s="245" t="s">
        <v>189</v>
      </c>
      <c r="Z808" s="245" t="s">
        <v>189</v>
      </c>
      <c r="AA808" s="245" t="s">
        <v>189</v>
      </c>
      <c r="AB808" s="245" t="s">
        <v>189</v>
      </c>
      <c r="AC808" s="245" t="s">
        <v>189</v>
      </c>
      <c r="AD808" s="245" t="s">
        <v>189</v>
      </c>
      <c r="AE808" s="245" t="s">
        <v>189</v>
      </c>
      <c r="AF808" s="245" t="s">
        <v>189</v>
      </c>
      <c r="AG808" s="245"/>
      <c r="AH808" s="245"/>
      <c r="AI808" s="245"/>
      <c r="AJ808" s="245"/>
      <c r="AK808" s="245"/>
      <c r="AL808" s="245"/>
      <c r="AM808" s="245"/>
      <c r="AN808" s="245"/>
      <c r="AO808" s="245"/>
      <c r="AP808" s="245"/>
      <c r="AQ808" s="241">
        <v>0</v>
      </c>
      <c r="AR808" s="241">
        <v>0</v>
      </c>
    </row>
    <row r="809" spans="1:44" x14ac:dyDescent="0.2">
      <c r="A809" s="273">
        <v>124503</v>
      </c>
      <c r="B809" t="s">
        <v>428</v>
      </c>
      <c r="C809" s="273" t="s">
        <v>190</v>
      </c>
      <c r="D809" s="273" t="s">
        <v>188</v>
      </c>
      <c r="E809" s="273" t="s">
        <v>190</v>
      </c>
      <c r="F809" s="273" t="s">
        <v>188</v>
      </c>
      <c r="G809" s="273" t="s">
        <v>190</v>
      </c>
      <c r="H809" s="273" t="s">
        <v>190</v>
      </c>
      <c r="I809" s="273" t="s">
        <v>190</v>
      </c>
      <c r="J809" s="273" t="s">
        <v>189</v>
      </c>
      <c r="K809" s="273" t="s">
        <v>188</v>
      </c>
      <c r="L809" s="273" t="s">
        <v>190</v>
      </c>
      <c r="M809" s="273" t="s">
        <v>188</v>
      </c>
      <c r="N809" s="273" t="s">
        <v>190</v>
      </c>
      <c r="O809" s="273" t="s">
        <v>190</v>
      </c>
      <c r="P809" s="273" t="s">
        <v>190</v>
      </c>
      <c r="Q809" s="273" t="s">
        <v>190</v>
      </c>
      <c r="R809" s="273" t="s">
        <v>190</v>
      </c>
      <c r="S809" s="273" t="s">
        <v>190</v>
      </c>
      <c r="T809" s="273" t="s">
        <v>190</v>
      </c>
      <c r="U809" s="273" t="s">
        <v>190</v>
      </c>
      <c r="V809" s="273" t="s">
        <v>190</v>
      </c>
      <c r="W809" s="273" t="s">
        <v>190</v>
      </c>
      <c r="X809" s="273" t="s">
        <v>190</v>
      </c>
      <c r="Y809" s="273" t="s">
        <v>189</v>
      </c>
      <c r="Z809" s="273" t="s">
        <v>190</v>
      </c>
      <c r="AA809" s="273" t="s">
        <v>190</v>
      </c>
      <c r="AB809" s="273" t="s">
        <v>189</v>
      </c>
      <c r="AC809" s="273" t="s">
        <v>189</v>
      </c>
      <c r="AD809" s="273" t="s">
        <v>189</v>
      </c>
      <c r="AE809" s="273" t="s">
        <v>189</v>
      </c>
      <c r="AF809" s="273" t="s">
        <v>189</v>
      </c>
      <c r="AG809" s="273"/>
      <c r="AH809" s="273"/>
      <c r="AI809" s="273"/>
      <c r="AJ809" s="273"/>
      <c r="AK809" s="273"/>
      <c r="AL809" s="273"/>
      <c r="AM809" s="273"/>
      <c r="AN809" s="273"/>
      <c r="AO809" s="273"/>
      <c r="AP809" s="273"/>
      <c r="AQ809" s="241">
        <v>0</v>
      </c>
      <c r="AR809" s="241">
        <v>0</v>
      </c>
    </row>
    <row r="810" spans="1:44" x14ac:dyDescent="0.2">
      <c r="A810" s="273">
        <v>124505</v>
      </c>
      <c r="B810" t="s">
        <v>428</v>
      </c>
      <c r="C810" s="273" t="s">
        <v>188</v>
      </c>
      <c r="D810" s="273" t="s">
        <v>188</v>
      </c>
      <c r="E810" s="273" t="s">
        <v>188</v>
      </c>
      <c r="F810" s="273" t="s">
        <v>190</v>
      </c>
      <c r="G810" s="273" t="s">
        <v>188</v>
      </c>
      <c r="H810" s="273" t="s">
        <v>190</v>
      </c>
      <c r="I810" s="273" t="s">
        <v>188</v>
      </c>
      <c r="J810" s="273" t="s">
        <v>190</v>
      </c>
      <c r="K810" s="273" t="s">
        <v>188</v>
      </c>
      <c r="L810" s="273" t="s">
        <v>188</v>
      </c>
      <c r="M810" s="273" t="s">
        <v>190</v>
      </c>
      <c r="N810" s="273" t="s">
        <v>190</v>
      </c>
      <c r="O810" s="273" t="s">
        <v>190</v>
      </c>
      <c r="P810" s="273" t="s">
        <v>190</v>
      </c>
      <c r="Q810" s="273" t="s">
        <v>188</v>
      </c>
      <c r="R810" s="273" t="s">
        <v>190</v>
      </c>
      <c r="S810" s="273" t="s">
        <v>190</v>
      </c>
      <c r="T810" s="273" t="s">
        <v>190</v>
      </c>
      <c r="U810" s="273" t="s">
        <v>188</v>
      </c>
      <c r="V810" s="273" t="s">
        <v>190</v>
      </c>
      <c r="W810" s="273" t="s">
        <v>190</v>
      </c>
      <c r="X810" s="273" t="s">
        <v>190</v>
      </c>
      <c r="Y810" s="273" t="s">
        <v>190</v>
      </c>
      <c r="Z810" s="273" t="s">
        <v>190</v>
      </c>
      <c r="AA810" s="273" t="s">
        <v>190</v>
      </c>
      <c r="AB810" s="273" t="s">
        <v>189</v>
      </c>
      <c r="AC810" s="273" t="s">
        <v>189</v>
      </c>
      <c r="AD810" s="273" t="s">
        <v>189</v>
      </c>
      <c r="AE810" s="273" t="s">
        <v>189</v>
      </c>
      <c r="AF810" s="273" t="s">
        <v>189</v>
      </c>
      <c r="AG810" s="273"/>
      <c r="AH810" s="273"/>
      <c r="AI810" s="273"/>
      <c r="AJ810" s="273"/>
      <c r="AK810" s="273"/>
      <c r="AL810" s="273"/>
      <c r="AM810" s="273"/>
      <c r="AN810" s="273"/>
      <c r="AO810" s="273"/>
      <c r="AP810" s="273"/>
      <c r="AQ810" s="241">
        <v>0</v>
      </c>
      <c r="AR810" s="241">
        <v>0</v>
      </c>
    </row>
    <row r="811" spans="1:44" x14ac:dyDescent="0.2">
      <c r="A811" s="273">
        <v>124507</v>
      </c>
      <c r="B811" t="s">
        <v>431</v>
      </c>
      <c r="C811" s="273" t="s">
        <v>188</v>
      </c>
      <c r="D811" s="273" t="s">
        <v>190</v>
      </c>
      <c r="E811" s="273" t="s">
        <v>190</v>
      </c>
      <c r="F811" s="273" t="s">
        <v>190</v>
      </c>
      <c r="G811" s="273" t="s">
        <v>190</v>
      </c>
      <c r="H811" s="273" t="s">
        <v>188</v>
      </c>
      <c r="I811" s="273" t="s">
        <v>190</v>
      </c>
      <c r="J811" s="273" t="s">
        <v>190</v>
      </c>
      <c r="K811" s="273" t="s">
        <v>190</v>
      </c>
      <c r="L811" s="273" t="s">
        <v>188</v>
      </c>
      <c r="M811" s="273" t="s">
        <v>188</v>
      </c>
      <c r="N811" s="273" t="s">
        <v>190</v>
      </c>
      <c r="O811" s="273" t="s">
        <v>190</v>
      </c>
      <c r="P811" s="273" t="s">
        <v>190</v>
      </c>
      <c r="Q811" s="273" t="s">
        <v>190</v>
      </c>
      <c r="R811" s="273" t="s">
        <v>188</v>
      </c>
      <c r="S811" s="273" t="s">
        <v>190</v>
      </c>
      <c r="T811" s="273" t="s">
        <v>188</v>
      </c>
      <c r="U811" s="273" t="s">
        <v>188</v>
      </c>
      <c r="V811" s="273" t="s">
        <v>190</v>
      </c>
      <c r="W811" t="s">
        <v>189</v>
      </c>
      <c r="X811" t="s">
        <v>189</v>
      </c>
      <c r="Y811" t="s">
        <v>189</v>
      </c>
      <c r="Z811" t="s">
        <v>189</v>
      </c>
      <c r="AA811" t="s">
        <v>189</v>
      </c>
      <c r="AB811" s="273"/>
      <c r="AC811" s="273"/>
      <c r="AD811" s="273"/>
      <c r="AE811" s="273"/>
      <c r="AF811" s="273"/>
      <c r="AG811" s="273"/>
      <c r="AH811" s="273"/>
      <c r="AI811" s="273"/>
      <c r="AJ811" s="273"/>
      <c r="AK811" s="273"/>
      <c r="AL811" s="273"/>
      <c r="AM811" s="273"/>
      <c r="AN811" s="273"/>
      <c r="AO811" s="273"/>
      <c r="AP811" s="273"/>
      <c r="AQ811" s="241">
        <v>0</v>
      </c>
      <c r="AR811" s="241">
        <v>0</v>
      </c>
    </row>
    <row r="812" spans="1:44" x14ac:dyDescent="0.2">
      <c r="A812" s="244">
        <v>124510</v>
      </c>
      <c r="B812" t="s">
        <v>428</v>
      </c>
      <c r="C812" s="244" t="s">
        <v>190</v>
      </c>
      <c r="D812" s="244" t="s">
        <v>190</v>
      </c>
      <c r="E812" s="244" t="s">
        <v>190</v>
      </c>
      <c r="F812" s="244" t="s">
        <v>190</v>
      </c>
      <c r="G812" s="244" t="s">
        <v>190</v>
      </c>
      <c r="H812" s="244" t="s">
        <v>189</v>
      </c>
      <c r="I812" s="244" t="s">
        <v>189</v>
      </c>
      <c r="J812" s="244" t="s">
        <v>189</v>
      </c>
      <c r="K812" s="244" t="s">
        <v>189</v>
      </c>
      <c r="L812" s="244" t="s">
        <v>190</v>
      </c>
      <c r="M812" s="244" t="s">
        <v>190</v>
      </c>
      <c r="N812" s="244" t="s">
        <v>190</v>
      </c>
      <c r="O812" s="244" t="s">
        <v>190</v>
      </c>
      <c r="P812" s="244" t="s">
        <v>190</v>
      </c>
      <c r="Q812" s="244" t="s">
        <v>188</v>
      </c>
      <c r="R812" s="244" t="s">
        <v>190</v>
      </c>
      <c r="S812" s="244" t="s">
        <v>190</v>
      </c>
      <c r="T812" s="244" t="s">
        <v>190</v>
      </c>
      <c r="U812" s="244" t="s">
        <v>190</v>
      </c>
      <c r="V812" s="244" t="s">
        <v>190</v>
      </c>
      <c r="W812" s="244" t="s">
        <v>189</v>
      </c>
      <c r="X812" s="244" t="s">
        <v>189</v>
      </c>
      <c r="Y812" s="244" t="s">
        <v>189</v>
      </c>
      <c r="Z812" s="244" t="s">
        <v>189</v>
      </c>
      <c r="AA812" s="244" t="s">
        <v>189</v>
      </c>
      <c r="AB812" s="244"/>
      <c r="AC812" s="244"/>
      <c r="AD812" s="244"/>
      <c r="AE812" s="244"/>
      <c r="AF812" s="244"/>
      <c r="AG812" s="244"/>
      <c r="AH812" s="244"/>
      <c r="AI812" s="244"/>
      <c r="AJ812" s="244"/>
      <c r="AK812" s="244"/>
      <c r="AL812" s="244"/>
      <c r="AM812" s="244"/>
      <c r="AN812" s="244"/>
      <c r="AO812" s="244"/>
      <c r="AP812" s="244"/>
      <c r="AQ812" s="241">
        <v>0</v>
      </c>
      <c r="AR812" s="241">
        <v>0</v>
      </c>
    </row>
    <row r="813" spans="1:44" x14ac:dyDescent="0.2">
      <c r="A813" s="273">
        <v>124511</v>
      </c>
      <c r="B813" t="s">
        <v>428</v>
      </c>
      <c r="C813" s="273" t="s">
        <v>190</v>
      </c>
      <c r="D813" s="273" t="s">
        <v>190</v>
      </c>
      <c r="E813" s="273" t="s">
        <v>190</v>
      </c>
      <c r="F813" s="273" t="s">
        <v>190</v>
      </c>
      <c r="G813" s="273" t="s">
        <v>190</v>
      </c>
      <c r="H813" s="273" t="s">
        <v>190</v>
      </c>
      <c r="I813" s="273" t="s">
        <v>190</v>
      </c>
      <c r="J813" s="273" t="s">
        <v>190</v>
      </c>
      <c r="K813" s="273" t="s">
        <v>190</v>
      </c>
      <c r="L813" s="273" t="s">
        <v>190</v>
      </c>
      <c r="M813" s="273" t="s">
        <v>190</v>
      </c>
      <c r="N813" s="273" t="s">
        <v>190</v>
      </c>
      <c r="O813" s="273" t="s">
        <v>190</v>
      </c>
      <c r="P813" s="273" t="s">
        <v>190</v>
      </c>
      <c r="Q813" s="273" t="s">
        <v>190</v>
      </c>
      <c r="R813" s="273" t="s">
        <v>190</v>
      </c>
      <c r="S813" s="273" t="s">
        <v>190</v>
      </c>
      <c r="T813" s="273" t="s">
        <v>190</v>
      </c>
      <c r="U813" s="273" t="s">
        <v>190</v>
      </c>
      <c r="V813" s="273" t="s">
        <v>190</v>
      </c>
      <c r="W813" s="273" t="s">
        <v>190</v>
      </c>
      <c r="X813" s="273" t="s">
        <v>190</v>
      </c>
      <c r="Y813" s="273" t="s">
        <v>190</v>
      </c>
      <c r="Z813" s="273" t="s">
        <v>190</v>
      </c>
      <c r="AA813" s="273" t="s">
        <v>189</v>
      </c>
      <c r="AB813" s="273" t="s">
        <v>189</v>
      </c>
      <c r="AC813" s="273" t="s">
        <v>189</v>
      </c>
      <c r="AD813" s="273" t="s">
        <v>189</v>
      </c>
      <c r="AE813" s="273" t="s">
        <v>189</v>
      </c>
      <c r="AF813" s="273" t="s">
        <v>189</v>
      </c>
      <c r="AG813" s="273"/>
      <c r="AH813" s="273"/>
      <c r="AI813" s="273"/>
      <c r="AJ813" s="273"/>
      <c r="AK813" s="273"/>
      <c r="AL813" s="273"/>
      <c r="AM813" s="273"/>
      <c r="AN813" s="273"/>
      <c r="AO813" s="273"/>
      <c r="AP813" s="273"/>
      <c r="AQ813" s="241">
        <v>0</v>
      </c>
      <c r="AR813" s="241">
        <v>0</v>
      </c>
    </row>
    <row r="814" spans="1:44" x14ac:dyDescent="0.2">
      <c r="A814" s="273">
        <v>124515</v>
      </c>
      <c r="B814" t="s">
        <v>428</v>
      </c>
      <c r="C814" s="273" t="s">
        <v>188</v>
      </c>
      <c r="D814" s="273" t="s">
        <v>190</v>
      </c>
      <c r="E814" s="273" t="s">
        <v>188</v>
      </c>
      <c r="F814" s="273" t="s">
        <v>190</v>
      </c>
      <c r="G814" s="273" t="s">
        <v>190</v>
      </c>
      <c r="H814" s="273" t="s">
        <v>190</v>
      </c>
      <c r="I814" s="273" t="s">
        <v>190</v>
      </c>
      <c r="J814" s="273" t="s">
        <v>189</v>
      </c>
      <c r="K814" s="273" t="s">
        <v>190</v>
      </c>
      <c r="L814" s="273" t="s">
        <v>188</v>
      </c>
      <c r="M814" s="273" t="s">
        <v>190</v>
      </c>
      <c r="N814" s="273" t="s">
        <v>190</v>
      </c>
      <c r="O814" s="273" t="s">
        <v>190</v>
      </c>
      <c r="P814" s="273" t="s">
        <v>190</v>
      </c>
      <c r="Q814" s="273" t="s">
        <v>190</v>
      </c>
      <c r="R814" s="273" t="s">
        <v>190</v>
      </c>
      <c r="S814" s="273" t="s">
        <v>190</v>
      </c>
      <c r="T814" s="273" t="s">
        <v>188</v>
      </c>
      <c r="U814" s="273" t="s">
        <v>190</v>
      </c>
      <c r="V814" s="273" t="s">
        <v>190</v>
      </c>
      <c r="W814" s="273" t="s">
        <v>190</v>
      </c>
      <c r="X814" s="273" t="s">
        <v>190</v>
      </c>
      <c r="Y814" s="273" t="s">
        <v>190</v>
      </c>
      <c r="Z814" s="273" t="s">
        <v>190</v>
      </c>
      <c r="AA814" s="273" t="s">
        <v>190</v>
      </c>
      <c r="AB814" s="273" t="s">
        <v>189</v>
      </c>
      <c r="AC814" s="273" t="s">
        <v>189</v>
      </c>
      <c r="AD814" s="273" t="s">
        <v>189</v>
      </c>
      <c r="AE814" s="273" t="s">
        <v>189</v>
      </c>
      <c r="AF814" s="273" t="s">
        <v>189</v>
      </c>
      <c r="AG814" s="273"/>
      <c r="AH814" s="273"/>
      <c r="AI814" s="273"/>
      <c r="AJ814" s="273"/>
      <c r="AK814" s="273"/>
      <c r="AL814" s="273"/>
      <c r="AM814" s="273"/>
      <c r="AN814" s="273"/>
      <c r="AO814" s="273"/>
      <c r="AP814" s="273"/>
      <c r="AQ814" s="241">
        <v>0</v>
      </c>
      <c r="AR814" s="241">
        <v>0</v>
      </c>
    </row>
    <row r="815" spans="1:44" x14ac:dyDescent="0.2">
      <c r="A815" s="273">
        <v>124516</v>
      </c>
      <c r="B815" t="s">
        <v>428</v>
      </c>
      <c r="C815" s="273" t="s">
        <v>190</v>
      </c>
      <c r="D815" s="273" t="s">
        <v>190</v>
      </c>
      <c r="E815" s="273" t="s">
        <v>190</v>
      </c>
      <c r="F815" s="273" t="s">
        <v>190</v>
      </c>
      <c r="G815" s="273" t="s">
        <v>190</v>
      </c>
      <c r="H815" s="273" t="s">
        <v>190</v>
      </c>
      <c r="I815" s="273" t="s">
        <v>190</v>
      </c>
      <c r="J815" s="273" t="s">
        <v>190</v>
      </c>
      <c r="K815" s="273" t="s">
        <v>190</v>
      </c>
      <c r="L815" s="273" t="s">
        <v>190</v>
      </c>
      <c r="M815" s="273" t="s">
        <v>190</v>
      </c>
      <c r="N815" s="273" t="s">
        <v>190</v>
      </c>
      <c r="O815" s="273" t="s">
        <v>190</v>
      </c>
      <c r="P815" s="273" t="s">
        <v>190</v>
      </c>
      <c r="Q815" s="273" t="s">
        <v>190</v>
      </c>
      <c r="R815" s="273" t="s">
        <v>190</v>
      </c>
      <c r="S815" s="273" t="s">
        <v>190</v>
      </c>
      <c r="T815" s="273" t="s">
        <v>190</v>
      </c>
      <c r="U815" s="273" t="s">
        <v>190</v>
      </c>
      <c r="V815" s="273" t="s">
        <v>190</v>
      </c>
      <c r="W815" s="273" t="s">
        <v>190</v>
      </c>
      <c r="X815" s="273" t="s">
        <v>190</v>
      </c>
      <c r="Y815" s="273" t="s">
        <v>190</v>
      </c>
      <c r="Z815" s="273" t="s">
        <v>190</v>
      </c>
      <c r="AA815" s="273" t="s">
        <v>190</v>
      </c>
      <c r="AB815" s="273" t="s">
        <v>189</v>
      </c>
      <c r="AC815" s="273" t="s">
        <v>189</v>
      </c>
      <c r="AD815" s="273" t="s">
        <v>189</v>
      </c>
      <c r="AE815" s="273" t="s">
        <v>189</v>
      </c>
      <c r="AF815" s="273" t="s">
        <v>189</v>
      </c>
      <c r="AG815" s="273"/>
      <c r="AH815" s="273"/>
      <c r="AI815" s="273"/>
      <c r="AJ815" s="273"/>
      <c r="AK815" s="273"/>
      <c r="AL815" s="273"/>
      <c r="AM815" s="273"/>
      <c r="AN815" s="273"/>
      <c r="AO815" s="273"/>
      <c r="AP815" s="273"/>
      <c r="AQ815" s="241">
        <v>0</v>
      </c>
      <c r="AR815" s="241">
        <v>0</v>
      </c>
    </row>
    <row r="816" spans="1:44" x14ac:dyDescent="0.2">
      <c r="A816" s="273">
        <v>124520</v>
      </c>
      <c r="B816" t="s">
        <v>431</v>
      </c>
      <c r="C816" t="s">
        <v>190</v>
      </c>
      <c r="D816" t="s">
        <v>188</v>
      </c>
      <c r="E816" t="s">
        <v>188</v>
      </c>
      <c r="F816" t="s">
        <v>188</v>
      </c>
      <c r="G816" t="s">
        <v>190</v>
      </c>
      <c r="H816" t="s">
        <v>190</v>
      </c>
      <c r="I816" t="s">
        <v>189</v>
      </c>
      <c r="J816" t="s">
        <v>189</v>
      </c>
      <c r="K816" t="s">
        <v>188</v>
      </c>
      <c r="L816" t="s">
        <v>190</v>
      </c>
      <c r="M816" t="s">
        <v>188</v>
      </c>
      <c r="N816" t="s">
        <v>190</v>
      </c>
      <c r="O816" t="s">
        <v>188</v>
      </c>
      <c r="P816" t="s">
        <v>190</v>
      </c>
      <c r="Q816" t="s">
        <v>188</v>
      </c>
      <c r="R816" t="s">
        <v>190</v>
      </c>
      <c r="S816" t="s">
        <v>190</v>
      </c>
      <c r="T816" t="s">
        <v>188</v>
      </c>
      <c r="U816" t="s">
        <v>188</v>
      </c>
      <c r="V816" t="s">
        <v>190</v>
      </c>
      <c r="W816" t="s">
        <v>189</v>
      </c>
      <c r="X816" t="s">
        <v>189</v>
      </c>
      <c r="Y816" t="s">
        <v>189</v>
      </c>
      <c r="Z816" t="s">
        <v>189</v>
      </c>
      <c r="AA816" t="s">
        <v>189</v>
      </c>
      <c r="AB816"/>
      <c r="AC816"/>
      <c r="AD816"/>
      <c r="AE816"/>
      <c r="AF816"/>
      <c r="AG816"/>
      <c r="AH816"/>
      <c r="AI816"/>
      <c r="AJ816"/>
      <c r="AK816"/>
      <c r="AL816"/>
      <c r="AM816"/>
      <c r="AN816" s="273"/>
      <c r="AO816" s="274"/>
      <c r="AP816"/>
      <c r="AQ816" s="241">
        <v>0</v>
      </c>
      <c r="AR816" s="241">
        <v>0</v>
      </c>
    </row>
    <row r="817" spans="1:44" x14ac:dyDescent="0.2">
      <c r="A817" s="273">
        <v>124523</v>
      </c>
      <c r="B817" t="s">
        <v>428</v>
      </c>
      <c r="C817" t="s">
        <v>190</v>
      </c>
      <c r="D817" t="s">
        <v>190</v>
      </c>
      <c r="E817" t="s">
        <v>190</v>
      </c>
      <c r="F817" t="s">
        <v>190</v>
      </c>
      <c r="G817" t="s">
        <v>190</v>
      </c>
      <c r="H817" t="s">
        <v>190</v>
      </c>
      <c r="I817" t="s">
        <v>190</v>
      </c>
      <c r="J817" t="s">
        <v>190</v>
      </c>
      <c r="K817" t="s">
        <v>190</v>
      </c>
      <c r="L817" t="s">
        <v>190</v>
      </c>
      <c r="M817" t="s">
        <v>190</v>
      </c>
      <c r="N817" t="s">
        <v>190</v>
      </c>
      <c r="O817" t="s">
        <v>190</v>
      </c>
      <c r="P817" t="s">
        <v>190</v>
      </c>
      <c r="Q817" t="s">
        <v>190</v>
      </c>
      <c r="R817" t="s">
        <v>190</v>
      </c>
      <c r="S817" t="s">
        <v>190</v>
      </c>
      <c r="T817" t="s">
        <v>190</v>
      </c>
      <c r="U817" t="s">
        <v>190</v>
      </c>
      <c r="V817" t="s">
        <v>190</v>
      </c>
      <c r="W817" t="s">
        <v>190</v>
      </c>
      <c r="X817" t="s">
        <v>190</v>
      </c>
      <c r="Y817" t="s">
        <v>190</v>
      </c>
      <c r="Z817" t="s">
        <v>190</v>
      </c>
      <c r="AA817" t="s">
        <v>190</v>
      </c>
      <c r="AB817" t="s">
        <v>189</v>
      </c>
      <c r="AC817" t="s">
        <v>189</v>
      </c>
      <c r="AD817" t="s">
        <v>189</v>
      </c>
      <c r="AE817" t="s">
        <v>189</v>
      </c>
      <c r="AF817" t="s">
        <v>189</v>
      </c>
      <c r="AG817"/>
      <c r="AH817"/>
      <c r="AI817"/>
      <c r="AJ817"/>
      <c r="AK817"/>
      <c r="AL817"/>
      <c r="AM817"/>
      <c r="AN817" s="273"/>
      <c r="AO817" s="274"/>
      <c r="AP817"/>
      <c r="AQ817" s="241">
        <v>0</v>
      </c>
      <c r="AR817" s="241">
        <v>0</v>
      </c>
    </row>
    <row r="818" spans="1:44" x14ac:dyDescent="0.2">
      <c r="A818" s="273">
        <v>124524</v>
      </c>
      <c r="B818" t="s">
        <v>428</v>
      </c>
      <c r="C818" t="s">
        <v>190</v>
      </c>
      <c r="D818" t="s">
        <v>190</v>
      </c>
      <c r="E818" t="s">
        <v>188</v>
      </c>
      <c r="F818" t="s">
        <v>190</v>
      </c>
      <c r="G818" t="s">
        <v>190</v>
      </c>
      <c r="H818" t="s">
        <v>190</v>
      </c>
      <c r="I818" t="s">
        <v>190</v>
      </c>
      <c r="J818" t="s">
        <v>190</v>
      </c>
      <c r="K818" t="s">
        <v>190</v>
      </c>
      <c r="L818" t="s">
        <v>188</v>
      </c>
      <c r="M818" t="s">
        <v>190</v>
      </c>
      <c r="N818" t="s">
        <v>190</v>
      </c>
      <c r="O818" t="s">
        <v>190</v>
      </c>
      <c r="P818" t="s">
        <v>190</v>
      </c>
      <c r="Q818" t="s">
        <v>190</v>
      </c>
      <c r="R818" t="s">
        <v>190</v>
      </c>
      <c r="S818" t="s">
        <v>188</v>
      </c>
      <c r="T818" t="s">
        <v>188</v>
      </c>
      <c r="U818" t="s">
        <v>190</v>
      </c>
      <c r="V818" t="s">
        <v>188</v>
      </c>
      <c r="W818" t="s">
        <v>190</v>
      </c>
      <c r="X818" t="s">
        <v>190</v>
      </c>
      <c r="Y818" t="s">
        <v>190</v>
      </c>
      <c r="Z818" t="s">
        <v>190</v>
      </c>
      <c r="AA818" t="s">
        <v>190</v>
      </c>
      <c r="AB818" t="s">
        <v>189</v>
      </c>
      <c r="AC818" t="s">
        <v>189</v>
      </c>
      <c r="AD818" t="s">
        <v>189</v>
      </c>
      <c r="AE818" t="s">
        <v>189</v>
      </c>
      <c r="AF818" t="s">
        <v>189</v>
      </c>
      <c r="AG818"/>
      <c r="AH818"/>
      <c r="AI818"/>
      <c r="AJ818"/>
      <c r="AK818"/>
      <c r="AL818"/>
      <c r="AM818"/>
      <c r="AN818"/>
      <c r="AO818"/>
      <c r="AP818"/>
      <c r="AQ818" s="241">
        <v>0</v>
      </c>
      <c r="AR818" s="241">
        <v>0</v>
      </c>
    </row>
    <row r="819" spans="1:44" x14ac:dyDescent="0.2">
      <c r="A819" s="273">
        <v>124526</v>
      </c>
      <c r="B819" t="s">
        <v>428</v>
      </c>
      <c r="C819" t="s">
        <v>190</v>
      </c>
      <c r="D819" t="s">
        <v>190</v>
      </c>
      <c r="E819" t="s">
        <v>190</v>
      </c>
      <c r="F819" t="s">
        <v>190</v>
      </c>
      <c r="G819" t="s">
        <v>190</v>
      </c>
      <c r="H819" t="s">
        <v>190</v>
      </c>
      <c r="I819" t="s">
        <v>190</v>
      </c>
      <c r="J819" t="s">
        <v>190</v>
      </c>
      <c r="K819" t="s">
        <v>190</v>
      </c>
      <c r="L819" t="s">
        <v>190</v>
      </c>
      <c r="M819" t="s">
        <v>190</v>
      </c>
      <c r="N819" t="s">
        <v>190</v>
      </c>
      <c r="O819" t="s">
        <v>190</v>
      </c>
      <c r="P819" t="s">
        <v>190</v>
      </c>
      <c r="Q819" t="s">
        <v>190</v>
      </c>
      <c r="R819" t="s">
        <v>190</v>
      </c>
      <c r="S819" t="s">
        <v>190</v>
      </c>
      <c r="T819" t="s">
        <v>190</v>
      </c>
      <c r="U819" t="s">
        <v>188</v>
      </c>
      <c r="V819" t="s">
        <v>190</v>
      </c>
      <c r="W819" t="s">
        <v>190</v>
      </c>
      <c r="X819" t="s">
        <v>190</v>
      </c>
      <c r="Y819" t="s">
        <v>190</v>
      </c>
      <c r="Z819" t="s">
        <v>190</v>
      </c>
      <c r="AA819" t="s">
        <v>190</v>
      </c>
      <c r="AB819" t="s">
        <v>189</v>
      </c>
      <c r="AC819" t="s">
        <v>189</v>
      </c>
      <c r="AD819" t="s">
        <v>189</v>
      </c>
      <c r="AE819" t="s">
        <v>189</v>
      </c>
      <c r="AF819" t="s">
        <v>189</v>
      </c>
      <c r="AG819"/>
      <c r="AH819"/>
      <c r="AI819"/>
      <c r="AJ819"/>
      <c r="AK819"/>
      <c r="AL819"/>
      <c r="AM819"/>
      <c r="AN819"/>
      <c r="AO819"/>
      <c r="AP819"/>
      <c r="AQ819" s="241">
        <v>0</v>
      </c>
      <c r="AR819" s="241">
        <v>0</v>
      </c>
    </row>
    <row r="820" spans="1:44" x14ac:dyDescent="0.2">
      <c r="A820" s="273">
        <v>124529</v>
      </c>
      <c r="B820" t="s">
        <v>428</v>
      </c>
      <c r="C820" t="s">
        <v>190</v>
      </c>
      <c r="D820" t="s">
        <v>190</v>
      </c>
      <c r="E820" t="s">
        <v>190</v>
      </c>
      <c r="F820" t="s">
        <v>190</v>
      </c>
      <c r="G820" t="s">
        <v>190</v>
      </c>
      <c r="H820" t="s">
        <v>188</v>
      </c>
      <c r="I820" t="s">
        <v>188</v>
      </c>
      <c r="J820" t="s">
        <v>190</v>
      </c>
      <c r="K820" t="s">
        <v>190</v>
      </c>
      <c r="L820" t="s">
        <v>188</v>
      </c>
      <c r="M820" t="s">
        <v>188</v>
      </c>
      <c r="N820" t="s">
        <v>190</v>
      </c>
      <c r="O820" t="s">
        <v>190</v>
      </c>
      <c r="P820" t="s">
        <v>188</v>
      </c>
      <c r="Q820" t="s">
        <v>188</v>
      </c>
      <c r="R820" t="s">
        <v>188</v>
      </c>
      <c r="S820" t="s">
        <v>190</v>
      </c>
      <c r="T820" t="s">
        <v>190</v>
      </c>
      <c r="U820" t="s">
        <v>188</v>
      </c>
      <c r="V820" t="s">
        <v>190</v>
      </c>
      <c r="W820" t="s">
        <v>190</v>
      </c>
      <c r="X820" t="s">
        <v>190</v>
      </c>
      <c r="Y820" t="s">
        <v>190</v>
      </c>
      <c r="Z820" t="s">
        <v>190</v>
      </c>
      <c r="AA820" t="s">
        <v>190</v>
      </c>
      <c r="AB820" t="s">
        <v>189</v>
      </c>
      <c r="AC820" t="s">
        <v>189</v>
      </c>
      <c r="AD820" t="s">
        <v>189</v>
      </c>
      <c r="AE820" t="s">
        <v>189</v>
      </c>
      <c r="AF820" t="s">
        <v>189</v>
      </c>
      <c r="AG820"/>
      <c r="AH820"/>
      <c r="AI820"/>
      <c r="AJ820"/>
      <c r="AK820"/>
      <c r="AL820"/>
      <c r="AM820"/>
      <c r="AN820"/>
      <c r="AO820"/>
      <c r="AP820"/>
      <c r="AQ820" s="241">
        <v>0</v>
      </c>
      <c r="AR820" s="241">
        <v>0</v>
      </c>
    </row>
    <row r="821" spans="1:44" x14ac:dyDescent="0.2">
      <c r="A821" s="273">
        <v>124536</v>
      </c>
      <c r="B821" t="s">
        <v>428</v>
      </c>
      <c r="C821" t="s">
        <v>190</v>
      </c>
      <c r="D821" t="s">
        <v>190</v>
      </c>
      <c r="E821" t="s">
        <v>190</v>
      </c>
      <c r="F821" t="s">
        <v>188</v>
      </c>
      <c r="G821" t="s">
        <v>190</v>
      </c>
      <c r="H821" t="s">
        <v>189</v>
      </c>
      <c r="I821" t="s">
        <v>190</v>
      </c>
      <c r="J821" t="s">
        <v>190</v>
      </c>
      <c r="K821" t="s">
        <v>189</v>
      </c>
      <c r="L821" t="s">
        <v>189</v>
      </c>
      <c r="M821" t="s">
        <v>190</v>
      </c>
      <c r="N821" t="s">
        <v>190</v>
      </c>
      <c r="O821" t="s">
        <v>190</v>
      </c>
      <c r="P821" t="s">
        <v>190</v>
      </c>
      <c r="Q821" t="s">
        <v>190</v>
      </c>
      <c r="R821" t="s">
        <v>190</v>
      </c>
      <c r="S821" t="s">
        <v>190</v>
      </c>
      <c r="T821" t="s">
        <v>190</v>
      </c>
      <c r="U821" t="s">
        <v>190</v>
      </c>
      <c r="V821" t="s">
        <v>190</v>
      </c>
      <c r="W821" t="s">
        <v>190</v>
      </c>
      <c r="X821" t="s">
        <v>190</v>
      </c>
      <c r="Y821" t="s">
        <v>190</v>
      </c>
      <c r="Z821" t="s">
        <v>190</v>
      </c>
      <c r="AA821" t="s">
        <v>190</v>
      </c>
      <c r="AB821" t="s">
        <v>189</v>
      </c>
      <c r="AC821" t="s">
        <v>189</v>
      </c>
      <c r="AD821" t="s">
        <v>189</v>
      </c>
      <c r="AE821" t="s">
        <v>189</v>
      </c>
      <c r="AF821" t="s">
        <v>189</v>
      </c>
      <c r="AG821"/>
      <c r="AH821"/>
      <c r="AI821"/>
      <c r="AJ821"/>
      <c r="AK821"/>
      <c r="AL821"/>
      <c r="AM821"/>
      <c r="AN821"/>
      <c r="AO821"/>
      <c r="AP821"/>
      <c r="AQ821" s="241">
        <v>0</v>
      </c>
      <c r="AR821" s="241">
        <v>0</v>
      </c>
    </row>
    <row r="822" spans="1:44" x14ac:dyDescent="0.2">
      <c r="A822" s="273">
        <v>124538</v>
      </c>
      <c r="B822" t="s">
        <v>428</v>
      </c>
      <c r="C822" t="s">
        <v>190</v>
      </c>
      <c r="D822" t="s">
        <v>190</v>
      </c>
      <c r="E822" t="s">
        <v>190</v>
      </c>
      <c r="F822" t="s">
        <v>189</v>
      </c>
      <c r="G822" t="s">
        <v>190</v>
      </c>
      <c r="H822" t="s">
        <v>190</v>
      </c>
      <c r="I822" t="s">
        <v>188</v>
      </c>
      <c r="J822" t="s">
        <v>190</v>
      </c>
      <c r="K822" t="s">
        <v>189</v>
      </c>
      <c r="L822" t="s">
        <v>190</v>
      </c>
      <c r="M822" t="s">
        <v>190</v>
      </c>
      <c r="N822" t="s">
        <v>190</v>
      </c>
      <c r="O822" t="s">
        <v>190</v>
      </c>
      <c r="P822" t="s">
        <v>190</v>
      </c>
      <c r="Q822" t="s">
        <v>190</v>
      </c>
      <c r="R822" t="s">
        <v>190</v>
      </c>
      <c r="S822" t="s">
        <v>190</v>
      </c>
      <c r="T822" t="s">
        <v>190</v>
      </c>
      <c r="U822" t="s">
        <v>190</v>
      </c>
      <c r="V822" t="s">
        <v>190</v>
      </c>
      <c r="W822" t="s">
        <v>190</v>
      </c>
      <c r="X822" t="s">
        <v>190</v>
      </c>
      <c r="Y822" t="s">
        <v>190</v>
      </c>
      <c r="Z822" t="s">
        <v>190</v>
      </c>
      <c r="AA822" t="s">
        <v>190</v>
      </c>
      <c r="AB822" t="s">
        <v>189</v>
      </c>
      <c r="AC822" t="s">
        <v>189</v>
      </c>
      <c r="AD822" t="s">
        <v>189</v>
      </c>
      <c r="AE822" t="s">
        <v>189</v>
      </c>
      <c r="AF822" t="s">
        <v>189</v>
      </c>
      <c r="AG822"/>
      <c r="AH822"/>
      <c r="AI822"/>
      <c r="AJ822"/>
      <c r="AK822"/>
      <c r="AL822"/>
      <c r="AM822"/>
      <c r="AN822" s="273"/>
      <c r="AO822" s="274"/>
      <c r="AP822"/>
      <c r="AQ822" s="241">
        <v>0</v>
      </c>
      <c r="AR822" s="241">
        <v>0</v>
      </c>
    </row>
    <row r="823" spans="1:44" x14ac:dyDescent="0.2">
      <c r="A823" s="273">
        <v>124539</v>
      </c>
      <c r="B823" t="s">
        <v>428</v>
      </c>
      <c r="C823" t="s">
        <v>190</v>
      </c>
      <c r="D823" t="s">
        <v>188</v>
      </c>
      <c r="E823" t="s">
        <v>188</v>
      </c>
      <c r="F823" t="s">
        <v>190</v>
      </c>
      <c r="G823" t="s">
        <v>190</v>
      </c>
      <c r="H823" t="s">
        <v>190</v>
      </c>
      <c r="I823" t="s">
        <v>190</v>
      </c>
      <c r="J823" t="s">
        <v>190</v>
      </c>
      <c r="K823" t="s">
        <v>190</v>
      </c>
      <c r="L823" t="s">
        <v>190</v>
      </c>
      <c r="M823" t="s">
        <v>190</v>
      </c>
      <c r="N823" t="s">
        <v>190</v>
      </c>
      <c r="O823" t="s">
        <v>190</v>
      </c>
      <c r="P823" t="s">
        <v>190</v>
      </c>
      <c r="Q823" t="s">
        <v>190</v>
      </c>
      <c r="R823" t="s">
        <v>190</v>
      </c>
      <c r="S823" t="s">
        <v>190</v>
      </c>
      <c r="T823" t="s">
        <v>188</v>
      </c>
      <c r="U823" t="s">
        <v>190</v>
      </c>
      <c r="V823" t="s">
        <v>190</v>
      </c>
      <c r="W823" t="s">
        <v>190</v>
      </c>
      <c r="X823" t="s">
        <v>190</v>
      </c>
      <c r="Y823" t="s">
        <v>190</v>
      </c>
      <c r="Z823" t="s">
        <v>190</v>
      </c>
      <c r="AA823" t="s">
        <v>190</v>
      </c>
      <c r="AB823" t="s">
        <v>189</v>
      </c>
      <c r="AC823" t="s">
        <v>189</v>
      </c>
      <c r="AD823" t="s">
        <v>189</v>
      </c>
      <c r="AE823" t="s">
        <v>189</v>
      </c>
      <c r="AF823" t="s">
        <v>189</v>
      </c>
      <c r="AG823"/>
      <c r="AH823"/>
      <c r="AI823"/>
      <c r="AJ823"/>
      <c r="AK823"/>
      <c r="AL823"/>
      <c r="AM823"/>
      <c r="AN823" s="273"/>
      <c r="AO823" s="274"/>
      <c r="AP823"/>
      <c r="AQ823" s="241">
        <v>0</v>
      </c>
      <c r="AR823" s="241">
        <v>0</v>
      </c>
    </row>
    <row r="824" spans="1:44" x14ac:dyDescent="0.2">
      <c r="A824" s="273">
        <v>124541</v>
      </c>
      <c r="B824" t="s">
        <v>428</v>
      </c>
      <c r="C824" t="s">
        <v>190</v>
      </c>
      <c r="D824" t="s">
        <v>190</v>
      </c>
      <c r="E824" t="s">
        <v>190</v>
      </c>
      <c r="F824" t="s">
        <v>188</v>
      </c>
      <c r="G824" t="s">
        <v>190</v>
      </c>
      <c r="H824" t="s">
        <v>189</v>
      </c>
      <c r="I824" t="s">
        <v>189</v>
      </c>
      <c r="J824" t="s">
        <v>190</v>
      </c>
      <c r="K824" t="s">
        <v>189</v>
      </c>
      <c r="L824" t="s">
        <v>190</v>
      </c>
      <c r="M824" t="s">
        <v>190</v>
      </c>
      <c r="N824" t="s">
        <v>190</v>
      </c>
      <c r="O824" t="s">
        <v>190</v>
      </c>
      <c r="P824" t="s">
        <v>190</v>
      </c>
      <c r="Q824" t="s">
        <v>188</v>
      </c>
      <c r="R824" t="s">
        <v>190</v>
      </c>
      <c r="S824" t="s">
        <v>190</v>
      </c>
      <c r="T824" t="s">
        <v>190</v>
      </c>
      <c r="U824" t="s">
        <v>190</v>
      </c>
      <c r="V824" t="s">
        <v>190</v>
      </c>
      <c r="W824" t="s">
        <v>189</v>
      </c>
      <c r="X824" t="s">
        <v>190</v>
      </c>
      <c r="Y824" t="s">
        <v>189</v>
      </c>
      <c r="Z824" t="s">
        <v>189</v>
      </c>
      <c r="AA824" t="s">
        <v>190</v>
      </c>
      <c r="AB824" t="s">
        <v>189</v>
      </c>
      <c r="AC824" t="s">
        <v>189</v>
      </c>
      <c r="AD824" t="s">
        <v>189</v>
      </c>
      <c r="AE824" t="s">
        <v>189</v>
      </c>
      <c r="AF824" t="s">
        <v>189</v>
      </c>
      <c r="AG824"/>
      <c r="AH824"/>
      <c r="AI824"/>
      <c r="AJ824"/>
      <c r="AK824"/>
      <c r="AL824"/>
      <c r="AM824"/>
      <c r="AN824" s="273"/>
      <c r="AO824" s="274"/>
      <c r="AP824"/>
      <c r="AQ824" s="241">
        <v>0</v>
      </c>
      <c r="AR824" s="241">
        <v>0</v>
      </c>
    </row>
    <row r="825" spans="1:44" x14ac:dyDescent="0.2">
      <c r="A825" s="273">
        <v>124545</v>
      </c>
      <c r="B825" t="s">
        <v>428</v>
      </c>
      <c r="C825" t="s">
        <v>190</v>
      </c>
      <c r="D825" t="s">
        <v>190</v>
      </c>
      <c r="E825" t="s">
        <v>188</v>
      </c>
      <c r="F825" t="s">
        <v>190</v>
      </c>
      <c r="G825" t="s">
        <v>190</v>
      </c>
      <c r="H825" t="s">
        <v>190</v>
      </c>
      <c r="I825" t="s">
        <v>189</v>
      </c>
      <c r="J825" t="s">
        <v>190</v>
      </c>
      <c r="K825" t="s">
        <v>190</v>
      </c>
      <c r="L825" t="s">
        <v>190</v>
      </c>
      <c r="M825" t="s">
        <v>190</v>
      </c>
      <c r="N825" t="s">
        <v>190</v>
      </c>
      <c r="O825" t="s">
        <v>190</v>
      </c>
      <c r="P825" t="s">
        <v>190</v>
      </c>
      <c r="Q825" t="s">
        <v>188</v>
      </c>
      <c r="R825" t="s">
        <v>190</v>
      </c>
      <c r="S825" t="s">
        <v>190</v>
      </c>
      <c r="T825" t="s">
        <v>188</v>
      </c>
      <c r="U825" t="s">
        <v>190</v>
      </c>
      <c r="V825" t="s">
        <v>190</v>
      </c>
      <c r="W825" t="s">
        <v>189</v>
      </c>
      <c r="X825" t="s">
        <v>190</v>
      </c>
      <c r="Y825" t="s">
        <v>190</v>
      </c>
      <c r="Z825" t="s">
        <v>189</v>
      </c>
      <c r="AA825" t="s">
        <v>190</v>
      </c>
      <c r="AB825" t="s">
        <v>189</v>
      </c>
      <c r="AC825" t="s">
        <v>189</v>
      </c>
      <c r="AD825" t="s">
        <v>189</v>
      </c>
      <c r="AE825" t="s">
        <v>189</v>
      </c>
      <c r="AF825" t="s">
        <v>189</v>
      </c>
      <c r="AG825"/>
      <c r="AH825"/>
      <c r="AI825"/>
      <c r="AJ825"/>
      <c r="AK825"/>
      <c r="AL825"/>
      <c r="AM825"/>
      <c r="AN825" s="273"/>
      <c r="AO825" s="274"/>
      <c r="AP825"/>
      <c r="AQ825" s="241">
        <v>0</v>
      </c>
      <c r="AR825" s="241">
        <v>0</v>
      </c>
    </row>
    <row r="826" spans="1:44" x14ac:dyDescent="0.2">
      <c r="A826" s="273">
        <v>124546</v>
      </c>
      <c r="B826" t="s">
        <v>428</v>
      </c>
      <c r="C826" t="s">
        <v>190</v>
      </c>
      <c r="D826" t="s">
        <v>189</v>
      </c>
      <c r="E826" t="s">
        <v>190</v>
      </c>
      <c r="F826" t="s">
        <v>190</v>
      </c>
      <c r="G826" t="s">
        <v>189</v>
      </c>
      <c r="H826" t="s">
        <v>190</v>
      </c>
      <c r="I826" t="s">
        <v>190</v>
      </c>
      <c r="J826" t="s">
        <v>190</v>
      </c>
      <c r="K826" t="s">
        <v>190</v>
      </c>
      <c r="L826" t="s">
        <v>188</v>
      </c>
      <c r="M826" t="s">
        <v>190</v>
      </c>
      <c r="N826" t="s">
        <v>190</v>
      </c>
      <c r="O826" t="s">
        <v>190</v>
      </c>
      <c r="P826" t="s">
        <v>190</v>
      </c>
      <c r="Q826" t="s">
        <v>190</v>
      </c>
      <c r="R826" t="s">
        <v>190</v>
      </c>
      <c r="S826" t="s">
        <v>190</v>
      </c>
      <c r="T826" t="s">
        <v>190</v>
      </c>
      <c r="U826" t="s">
        <v>190</v>
      </c>
      <c r="V826" t="s">
        <v>190</v>
      </c>
      <c r="W826" t="s">
        <v>190</v>
      </c>
      <c r="X826" t="s">
        <v>190</v>
      </c>
      <c r="Y826" t="s">
        <v>189</v>
      </c>
      <c r="Z826" t="s">
        <v>190</v>
      </c>
      <c r="AA826" t="s">
        <v>190</v>
      </c>
      <c r="AB826" t="s">
        <v>189</v>
      </c>
      <c r="AC826" t="s">
        <v>189</v>
      </c>
      <c r="AD826" t="s">
        <v>189</v>
      </c>
      <c r="AE826" t="s">
        <v>189</v>
      </c>
      <c r="AF826" t="s">
        <v>189</v>
      </c>
      <c r="AG826"/>
      <c r="AH826"/>
      <c r="AI826"/>
      <c r="AJ826"/>
      <c r="AK826"/>
      <c r="AL826"/>
      <c r="AM826"/>
      <c r="AN826"/>
      <c r="AO826"/>
      <c r="AP826"/>
      <c r="AQ826" s="241">
        <v>0</v>
      </c>
      <c r="AR826" s="241">
        <v>0</v>
      </c>
    </row>
    <row r="827" spans="1:44" x14ac:dyDescent="0.2">
      <c r="A827" s="273">
        <v>124552</v>
      </c>
      <c r="B827" t="s">
        <v>431</v>
      </c>
      <c r="C827" t="s">
        <v>190</v>
      </c>
      <c r="D827" t="s">
        <v>188</v>
      </c>
      <c r="E827" t="s">
        <v>188</v>
      </c>
      <c r="F827" t="s">
        <v>188</v>
      </c>
      <c r="G827" t="s">
        <v>190</v>
      </c>
      <c r="H827" t="s">
        <v>190</v>
      </c>
      <c r="I827" t="s">
        <v>188</v>
      </c>
      <c r="J827" t="s">
        <v>190</v>
      </c>
      <c r="K827" t="s">
        <v>188</v>
      </c>
      <c r="L827" t="s">
        <v>188</v>
      </c>
      <c r="M827" t="s">
        <v>190</v>
      </c>
      <c r="N827" t="s">
        <v>188</v>
      </c>
      <c r="O827" t="s">
        <v>189</v>
      </c>
      <c r="P827" t="s">
        <v>190</v>
      </c>
      <c r="Q827" t="s">
        <v>190</v>
      </c>
      <c r="R827" t="s">
        <v>190</v>
      </c>
      <c r="S827" t="s">
        <v>190</v>
      </c>
      <c r="T827" t="s">
        <v>189</v>
      </c>
      <c r="U827" t="s">
        <v>188</v>
      </c>
      <c r="V827" t="s">
        <v>189</v>
      </c>
      <c r="W827" t="s">
        <v>189</v>
      </c>
      <c r="X827" t="s">
        <v>189</v>
      </c>
      <c r="Y827" t="s">
        <v>189</v>
      </c>
      <c r="Z827" t="s">
        <v>189</v>
      </c>
      <c r="AA827" t="s">
        <v>189</v>
      </c>
      <c r="AB827"/>
      <c r="AC827"/>
      <c r="AD827"/>
      <c r="AE827"/>
      <c r="AF827"/>
      <c r="AG827"/>
      <c r="AH827"/>
      <c r="AI827"/>
      <c r="AJ827"/>
      <c r="AK827"/>
      <c r="AL827"/>
      <c r="AM827"/>
      <c r="AN827" s="273"/>
      <c r="AO827" s="274"/>
      <c r="AP827"/>
      <c r="AQ827" s="241">
        <v>0</v>
      </c>
      <c r="AR827" s="241">
        <v>0</v>
      </c>
    </row>
    <row r="828" spans="1:44" x14ac:dyDescent="0.2">
      <c r="A828" s="273">
        <v>124553</v>
      </c>
      <c r="B828" t="s">
        <v>428</v>
      </c>
      <c r="C828" t="s">
        <v>190</v>
      </c>
      <c r="D828" t="s">
        <v>188</v>
      </c>
      <c r="E828" t="s">
        <v>188</v>
      </c>
      <c r="F828" t="s">
        <v>189</v>
      </c>
      <c r="G828" t="s">
        <v>190</v>
      </c>
      <c r="H828" t="s">
        <v>190</v>
      </c>
      <c r="I828" t="s">
        <v>190</v>
      </c>
      <c r="J828" t="s">
        <v>190</v>
      </c>
      <c r="K828" t="s">
        <v>190</v>
      </c>
      <c r="L828" t="s">
        <v>190</v>
      </c>
      <c r="M828" t="s">
        <v>190</v>
      </c>
      <c r="N828" t="s">
        <v>190</v>
      </c>
      <c r="O828" t="s">
        <v>190</v>
      </c>
      <c r="P828" t="s">
        <v>190</v>
      </c>
      <c r="Q828" t="s">
        <v>190</v>
      </c>
      <c r="R828" t="s">
        <v>190</v>
      </c>
      <c r="S828" t="s">
        <v>190</v>
      </c>
      <c r="T828" t="s">
        <v>190</v>
      </c>
      <c r="U828" t="s">
        <v>189</v>
      </c>
      <c r="V828" t="s">
        <v>190</v>
      </c>
      <c r="W828" t="s">
        <v>189</v>
      </c>
      <c r="X828" t="s">
        <v>190</v>
      </c>
      <c r="Y828" t="s">
        <v>189</v>
      </c>
      <c r="Z828" t="s">
        <v>190</v>
      </c>
      <c r="AA828" t="s">
        <v>189</v>
      </c>
      <c r="AB828" t="s">
        <v>189</v>
      </c>
      <c r="AC828" t="s">
        <v>189</v>
      </c>
      <c r="AD828" t="s">
        <v>189</v>
      </c>
      <c r="AE828" t="s">
        <v>189</v>
      </c>
      <c r="AF828" t="s">
        <v>189</v>
      </c>
      <c r="AG828"/>
      <c r="AH828"/>
      <c r="AI828"/>
      <c r="AJ828"/>
      <c r="AK828"/>
      <c r="AL828"/>
      <c r="AM828"/>
      <c r="AN828"/>
      <c r="AO828"/>
      <c r="AP828"/>
      <c r="AQ828" s="241">
        <v>0</v>
      </c>
      <c r="AR828" s="241">
        <v>0</v>
      </c>
    </row>
    <row r="829" spans="1:44" x14ac:dyDescent="0.2">
      <c r="A829" s="273">
        <v>124556</v>
      </c>
      <c r="B829" t="s">
        <v>428</v>
      </c>
      <c r="C829" t="s">
        <v>190</v>
      </c>
      <c r="D829" t="s">
        <v>190</v>
      </c>
      <c r="E829" t="s">
        <v>190</v>
      </c>
      <c r="F829" t="s">
        <v>190</v>
      </c>
      <c r="G829" t="s">
        <v>190</v>
      </c>
      <c r="H829" t="s">
        <v>190</v>
      </c>
      <c r="I829" t="s">
        <v>190</v>
      </c>
      <c r="J829" t="s">
        <v>190</v>
      </c>
      <c r="K829" t="s">
        <v>190</v>
      </c>
      <c r="L829" t="s">
        <v>190</v>
      </c>
      <c r="M829" t="s">
        <v>190</v>
      </c>
      <c r="N829" t="s">
        <v>190</v>
      </c>
      <c r="O829" t="s">
        <v>190</v>
      </c>
      <c r="P829" t="s">
        <v>190</v>
      </c>
      <c r="Q829" t="s">
        <v>190</v>
      </c>
      <c r="R829" t="s">
        <v>190</v>
      </c>
      <c r="S829" t="s">
        <v>190</v>
      </c>
      <c r="T829" t="s">
        <v>190</v>
      </c>
      <c r="U829" t="s">
        <v>190</v>
      </c>
      <c r="V829" t="s">
        <v>190</v>
      </c>
      <c r="W829" t="s">
        <v>190</v>
      </c>
      <c r="X829" t="s">
        <v>190</v>
      </c>
      <c r="Y829" t="s">
        <v>190</v>
      </c>
      <c r="Z829" t="s">
        <v>190</v>
      </c>
      <c r="AA829" t="s">
        <v>190</v>
      </c>
      <c r="AB829" t="s">
        <v>189</v>
      </c>
      <c r="AC829" t="s">
        <v>189</v>
      </c>
      <c r="AD829" t="s">
        <v>189</v>
      </c>
      <c r="AE829" t="s">
        <v>189</v>
      </c>
      <c r="AF829" t="s">
        <v>189</v>
      </c>
      <c r="AG829"/>
      <c r="AH829"/>
      <c r="AI829"/>
      <c r="AJ829"/>
      <c r="AK829"/>
      <c r="AL829"/>
      <c r="AM829"/>
      <c r="AN829" s="273"/>
      <c r="AO829" s="274"/>
      <c r="AP829"/>
      <c r="AQ829" s="241">
        <v>0</v>
      </c>
      <c r="AR829" s="241">
        <v>0</v>
      </c>
    </row>
    <row r="830" spans="1:44" x14ac:dyDescent="0.2">
      <c r="A830" s="273">
        <v>124557</v>
      </c>
      <c r="B830" t="s">
        <v>428</v>
      </c>
      <c r="C830" t="s">
        <v>190</v>
      </c>
      <c r="D830" t="s">
        <v>190</v>
      </c>
      <c r="E830" t="s">
        <v>190</v>
      </c>
      <c r="F830" t="s">
        <v>190</v>
      </c>
      <c r="G830" t="s">
        <v>190</v>
      </c>
      <c r="H830" t="s">
        <v>190</v>
      </c>
      <c r="I830" t="s">
        <v>188</v>
      </c>
      <c r="J830" t="s">
        <v>190</v>
      </c>
      <c r="K830" t="s">
        <v>190</v>
      </c>
      <c r="L830" t="s">
        <v>188</v>
      </c>
      <c r="M830" t="s">
        <v>190</v>
      </c>
      <c r="N830" t="s">
        <v>190</v>
      </c>
      <c r="O830" t="s">
        <v>190</v>
      </c>
      <c r="P830" t="s">
        <v>190</v>
      </c>
      <c r="Q830" t="s">
        <v>190</v>
      </c>
      <c r="R830" t="s">
        <v>190</v>
      </c>
      <c r="S830" t="s">
        <v>188</v>
      </c>
      <c r="T830" t="s">
        <v>190</v>
      </c>
      <c r="U830" t="s">
        <v>190</v>
      </c>
      <c r="V830" t="s">
        <v>190</v>
      </c>
      <c r="W830" t="s">
        <v>190</v>
      </c>
      <c r="X830" t="s">
        <v>190</v>
      </c>
      <c r="Y830" t="s">
        <v>189</v>
      </c>
      <c r="Z830" t="s">
        <v>189</v>
      </c>
      <c r="AA830" t="s">
        <v>189</v>
      </c>
      <c r="AB830" t="s">
        <v>189</v>
      </c>
      <c r="AC830" t="s">
        <v>189</v>
      </c>
      <c r="AD830" t="s">
        <v>189</v>
      </c>
      <c r="AE830" t="s">
        <v>189</v>
      </c>
      <c r="AF830" t="s">
        <v>189</v>
      </c>
      <c r="AG830"/>
      <c r="AH830"/>
      <c r="AI830"/>
      <c r="AJ830"/>
      <c r="AK830"/>
      <c r="AL830"/>
      <c r="AM830"/>
      <c r="AN830"/>
      <c r="AO830"/>
      <c r="AP830"/>
      <c r="AQ830" s="241">
        <v>0</v>
      </c>
      <c r="AR830" s="241">
        <v>0</v>
      </c>
    </row>
    <row r="831" spans="1:44" x14ac:dyDescent="0.2">
      <c r="A831" s="273">
        <v>124567</v>
      </c>
      <c r="B831" t="s">
        <v>428</v>
      </c>
      <c r="C831" t="s">
        <v>188</v>
      </c>
      <c r="D831" t="s">
        <v>188</v>
      </c>
      <c r="E831" t="s">
        <v>188</v>
      </c>
      <c r="F831" t="s">
        <v>190</v>
      </c>
      <c r="G831" t="s">
        <v>188</v>
      </c>
      <c r="H831" t="s">
        <v>190</v>
      </c>
      <c r="I831" t="s">
        <v>190</v>
      </c>
      <c r="J831" t="s">
        <v>190</v>
      </c>
      <c r="K831" t="s">
        <v>190</v>
      </c>
      <c r="L831" t="s">
        <v>190</v>
      </c>
      <c r="M831" t="s">
        <v>190</v>
      </c>
      <c r="N831" t="s">
        <v>190</v>
      </c>
      <c r="O831" t="s">
        <v>190</v>
      </c>
      <c r="P831" t="s">
        <v>190</v>
      </c>
      <c r="Q831" t="s">
        <v>188</v>
      </c>
      <c r="R831" t="s">
        <v>190</v>
      </c>
      <c r="S831" t="s">
        <v>190</v>
      </c>
      <c r="T831" t="s">
        <v>190</v>
      </c>
      <c r="U831" t="s">
        <v>190</v>
      </c>
      <c r="V831" t="s">
        <v>190</v>
      </c>
      <c r="W831" t="s">
        <v>190</v>
      </c>
      <c r="X831" t="s">
        <v>190</v>
      </c>
      <c r="Y831" t="s">
        <v>190</v>
      </c>
      <c r="Z831" t="s">
        <v>190</v>
      </c>
      <c r="AA831" t="s">
        <v>190</v>
      </c>
      <c r="AB831" t="s">
        <v>189</v>
      </c>
      <c r="AC831" t="s">
        <v>189</v>
      </c>
      <c r="AD831" t="s">
        <v>189</v>
      </c>
      <c r="AE831" t="s">
        <v>189</v>
      </c>
      <c r="AF831" t="s">
        <v>189</v>
      </c>
      <c r="AG831"/>
      <c r="AH831"/>
      <c r="AI831"/>
      <c r="AJ831"/>
      <c r="AK831"/>
      <c r="AL831"/>
      <c r="AM831"/>
      <c r="AN831" s="273"/>
      <c r="AO831" s="274"/>
      <c r="AP831"/>
      <c r="AQ831" s="241">
        <v>0</v>
      </c>
      <c r="AR831" s="241">
        <v>0</v>
      </c>
    </row>
    <row r="832" spans="1:44" x14ac:dyDescent="0.2">
      <c r="A832" s="273">
        <v>124569</v>
      </c>
      <c r="B832" t="s">
        <v>428</v>
      </c>
      <c r="C832" t="s">
        <v>188</v>
      </c>
      <c r="D832" t="s">
        <v>188</v>
      </c>
      <c r="E832" t="s">
        <v>188</v>
      </c>
      <c r="F832" t="s">
        <v>188</v>
      </c>
      <c r="G832" t="s">
        <v>188</v>
      </c>
      <c r="H832" t="s">
        <v>190</v>
      </c>
      <c r="I832" t="s">
        <v>190</v>
      </c>
      <c r="J832" t="s">
        <v>190</v>
      </c>
      <c r="K832" t="s">
        <v>190</v>
      </c>
      <c r="L832" t="s">
        <v>188</v>
      </c>
      <c r="M832" t="s">
        <v>188</v>
      </c>
      <c r="N832" t="s">
        <v>190</v>
      </c>
      <c r="O832" t="s">
        <v>190</v>
      </c>
      <c r="P832" t="s">
        <v>190</v>
      </c>
      <c r="Q832" t="s">
        <v>188</v>
      </c>
      <c r="R832" t="s">
        <v>188</v>
      </c>
      <c r="S832" t="s">
        <v>188</v>
      </c>
      <c r="T832" t="s">
        <v>188</v>
      </c>
      <c r="U832" t="s">
        <v>188</v>
      </c>
      <c r="V832" t="s">
        <v>190</v>
      </c>
      <c r="W832" t="s">
        <v>190</v>
      </c>
      <c r="X832" t="s">
        <v>188</v>
      </c>
      <c r="Y832" t="s">
        <v>188</v>
      </c>
      <c r="Z832" t="s">
        <v>188</v>
      </c>
      <c r="AA832" t="s">
        <v>188</v>
      </c>
      <c r="AB832" t="s">
        <v>190</v>
      </c>
      <c r="AC832" t="s">
        <v>190</v>
      </c>
      <c r="AD832" t="s">
        <v>190</v>
      </c>
      <c r="AE832" t="s">
        <v>190</v>
      </c>
      <c r="AF832" t="s">
        <v>190</v>
      </c>
      <c r="AG832"/>
      <c r="AH832"/>
      <c r="AI832"/>
      <c r="AJ832"/>
      <c r="AK832"/>
      <c r="AL832"/>
      <c r="AM832"/>
      <c r="AN832" s="273"/>
      <c r="AO832" s="274"/>
      <c r="AP832"/>
      <c r="AQ832" s="241">
        <v>0</v>
      </c>
      <c r="AR832" s="241">
        <v>0</v>
      </c>
    </row>
    <row r="833" spans="1:44" x14ac:dyDescent="0.2">
      <c r="A833" s="273">
        <v>124572</v>
      </c>
      <c r="B833" t="s">
        <v>431</v>
      </c>
      <c r="C833" t="s">
        <v>190</v>
      </c>
      <c r="D833" t="s">
        <v>190</v>
      </c>
      <c r="E833" t="s">
        <v>190</v>
      </c>
      <c r="F833" t="s">
        <v>188</v>
      </c>
      <c r="G833" t="s">
        <v>189</v>
      </c>
      <c r="H833" t="s">
        <v>188</v>
      </c>
      <c r="I833" t="s">
        <v>188</v>
      </c>
      <c r="J833" t="s">
        <v>188</v>
      </c>
      <c r="K833" t="s">
        <v>188</v>
      </c>
      <c r="L833" t="s">
        <v>188</v>
      </c>
      <c r="M833" t="s">
        <v>190</v>
      </c>
      <c r="N833" t="s">
        <v>190</v>
      </c>
      <c r="O833" t="s">
        <v>188</v>
      </c>
      <c r="P833" t="s">
        <v>190</v>
      </c>
      <c r="Q833" t="s">
        <v>188</v>
      </c>
      <c r="R833" t="s">
        <v>190</v>
      </c>
      <c r="S833" t="s">
        <v>188</v>
      </c>
      <c r="T833" t="s">
        <v>188</v>
      </c>
      <c r="U833" t="s">
        <v>188</v>
      </c>
      <c r="V833" t="s">
        <v>190</v>
      </c>
      <c r="W833" t="s">
        <v>189</v>
      </c>
      <c r="X833" t="s">
        <v>189</v>
      </c>
      <c r="Y833" t="s">
        <v>189</v>
      </c>
      <c r="Z833" t="s">
        <v>189</v>
      </c>
      <c r="AA833" t="s">
        <v>189</v>
      </c>
      <c r="AB833"/>
      <c r="AC833"/>
      <c r="AD833"/>
      <c r="AE833"/>
      <c r="AF833"/>
      <c r="AG833"/>
      <c r="AH833"/>
      <c r="AI833"/>
      <c r="AJ833"/>
      <c r="AK833"/>
      <c r="AL833"/>
      <c r="AM833"/>
      <c r="AN833" s="273"/>
      <c r="AO833" s="274"/>
      <c r="AP833"/>
      <c r="AQ833" s="241">
        <v>0</v>
      </c>
      <c r="AR833" s="241">
        <v>0</v>
      </c>
    </row>
    <row r="834" spans="1:44" x14ac:dyDescent="0.2">
      <c r="A834" s="273">
        <v>124574</v>
      </c>
      <c r="B834" t="s">
        <v>428</v>
      </c>
      <c r="C834" t="s">
        <v>190</v>
      </c>
      <c r="D834" t="s">
        <v>190</v>
      </c>
      <c r="E834" t="s">
        <v>188</v>
      </c>
      <c r="F834" t="s">
        <v>190</v>
      </c>
      <c r="G834" t="s">
        <v>190</v>
      </c>
      <c r="H834" t="s">
        <v>190</v>
      </c>
      <c r="I834" t="s">
        <v>190</v>
      </c>
      <c r="J834" t="s">
        <v>190</v>
      </c>
      <c r="K834" t="s">
        <v>190</v>
      </c>
      <c r="L834" t="s">
        <v>188</v>
      </c>
      <c r="M834" t="s">
        <v>189</v>
      </c>
      <c r="N834" t="s">
        <v>190</v>
      </c>
      <c r="O834" t="s">
        <v>189</v>
      </c>
      <c r="P834" t="s">
        <v>190</v>
      </c>
      <c r="Q834" t="s">
        <v>188</v>
      </c>
      <c r="R834" t="s">
        <v>190</v>
      </c>
      <c r="S834" t="s">
        <v>190</v>
      </c>
      <c r="T834" t="s">
        <v>189</v>
      </c>
      <c r="U834" t="s">
        <v>190</v>
      </c>
      <c r="V834" t="s">
        <v>189</v>
      </c>
      <c r="W834" t="s">
        <v>190</v>
      </c>
      <c r="X834" t="s">
        <v>188</v>
      </c>
      <c r="Y834" t="s">
        <v>188</v>
      </c>
      <c r="Z834" t="s">
        <v>188</v>
      </c>
      <c r="AA834" t="s">
        <v>190</v>
      </c>
      <c r="AB834" t="s">
        <v>190</v>
      </c>
      <c r="AC834" t="s">
        <v>190</v>
      </c>
      <c r="AD834" t="s">
        <v>190</v>
      </c>
      <c r="AE834" t="s">
        <v>190</v>
      </c>
      <c r="AF834" t="s">
        <v>190</v>
      </c>
      <c r="AG834"/>
      <c r="AH834"/>
      <c r="AI834"/>
      <c r="AJ834"/>
      <c r="AK834"/>
      <c r="AL834"/>
      <c r="AM834"/>
      <c r="AN834" s="273"/>
      <c r="AO834" s="274"/>
      <c r="AP834"/>
      <c r="AQ834" s="241">
        <v>0</v>
      </c>
      <c r="AR834" s="241">
        <v>0</v>
      </c>
    </row>
    <row r="835" spans="1:44" x14ac:dyDescent="0.2">
      <c r="A835" s="273">
        <v>124577</v>
      </c>
      <c r="B835" t="s">
        <v>428</v>
      </c>
      <c r="C835" t="s">
        <v>190</v>
      </c>
      <c r="D835" t="s">
        <v>190</v>
      </c>
      <c r="E835" t="s">
        <v>190</v>
      </c>
      <c r="F835" t="s">
        <v>189</v>
      </c>
      <c r="G835" t="s">
        <v>189</v>
      </c>
      <c r="H835" t="s">
        <v>190</v>
      </c>
      <c r="I835" t="s">
        <v>190</v>
      </c>
      <c r="J835" t="s">
        <v>190</v>
      </c>
      <c r="K835" t="s">
        <v>189</v>
      </c>
      <c r="L835" t="s">
        <v>189</v>
      </c>
      <c r="M835" t="s">
        <v>188</v>
      </c>
      <c r="N835" t="s">
        <v>190</v>
      </c>
      <c r="O835" t="s">
        <v>190</v>
      </c>
      <c r="P835" t="s">
        <v>190</v>
      </c>
      <c r="Q835" t="s">
        <v>190</v>
      </c>
      <c r="R835" t="s">
        <v>190</v>
      </c>
      <c r="S835" t="s">
        <v>190</v>
      </c>
      <c r="T835" t="s">
        <v>190</v>
      </c>
      <c r="U835" t="s">
        <v>188</v>
      </c>
      <c r="V835" t="s">
        <v>190</v>
      </c>
      <c r="W835" t="s">
        <v>189</v>
      </c>
      <c r="X835" t="s">
        <v>190</v>
      </c>
      <c r="Y835" t="s">
        <v>189</v>
      </c>
      <c r="Z835" t="s">
        <v>190</v>
      </c>
      <c r="AA835" t="s">
        <v>190</v>
      </c>
      <c r="AB835" t="s">
        <v>189</v>
      </c>
      <c r="AC835" t="s">
        <v>189</v>
      </c>
      <c r="AD835" t="s">
        <v>189</v>
      </c>
      <c r="AE835" t="s">
        <v>189</v>
      </c>
      <c r="AF835" t="s">
        <v>189</v>
      </c>
      <c r="AG835"/>
      <c r="AH835"/>
      <c r="AI835"/>
      <c r="AJ835"/>
      <c r="AK835"/>
      <c r="AL835"/>
      <c r="AM835"/>
      <c r="AN835"/>
      <c r="AO835"/>
      <c r="AP835"/>
      <c r="AQ835" s="241">
        <v>0</v>
      </c>
      <c r="AR835" s="241">
        <v>0</v>
      </c>
    </row>
    <row r="836" spans="1:44" x14ac:dyDescent="0.2">
      <c r="A836" s="273">
        <v>124578</v>
      </c>
      <c r="B836" t="s">
        <v>428</v>
      </c>
      <c r="C836" t="s">
        <v>190</v>
      </c>
      <c r="D836" t="s">
        <v>190</v>
      </c>
      <c r="E836" t="s">
        <v>190</v>
      </c>
      <c r="F836" t="s">
        <v>190</v>
      </c>
      <c r="G836" t="s">
        <v>190</v>
      </c>
      <c r="H836" t="s">
        <v>190</v>
      </c>
      <c r="I836" t="s">
        <v>189</v>
      </c>
      <c r="J836" t="s">
        <v>190</v>
      </c>
      <c r="K836" t="s">
        <v>190</v>
      </c>
      <c r="L836" t="s">
        <v>188</v>
      </c>
      <c r="M836" t="s">
        <v>190</v>
      </c>
      <c r="N836" t="s">
        <v>190</v>
      </c>
      <c r="O836" t="s">
        <v>190</v>
      </c>
      <c r="P836" t="s">
        <v>190</v>
      </c>
      <c r="Q836" t="s">
        <v>190</v>
      </c>
      <c r="R836" t="s">
        <v>189</v>
      </c>
      <c r="S836" t="s">
        <v>190</v>
      </c>
      <c r="T836" t="s">
        <v>190</v>
      </c>
      <c r="U836" t="s">
        <v>190</v>
      </c>
      <c r="V836" t="s">
        <v>190</v>
      </c>
      <c r="W836" t="s">
        <v>190</v>
      </c>
      <c r="X836" t="s">
        <v>190</v>
      </c>
      <c r="Y836" t="s">
        <v>189</v>
      </c>
      <c r="Z836" t="s">
        <v>189</v>
      </c>
      <c r="AA836" t="s">
        <v>190</v>
      </c>
      <c r="AB836" t="s">
        <v>189</v>
      </c>
      <c r="AC836" t="s">
        <v>189</v>
      </c>
      <c r="AD836" t="s">
        <v>189</v>
      </c>
      <c r="AE836" t="s">
        <v>189</v>
      </c>
      <c r="AF836" t="s">
        <v>189</v>
      </c>
      <c r="AG836"/>
      <c r="AH836"/>
      <c r="AI836"/>
      <c r="AJ836"/>
      <c r="AK836"/>
      <c r="AL836"/>
      <c r="AM836"/>
      <c r="AN836" s="273"/>
      <c r="AO836" s="274"/>
      <c r="AP836"/>
      <c r="AQ836" s="241">
        <v>0</v>
      </c>
      <c r="AR836" s="241">
        <v>0</v>
      </c>
    </row>
    <row r="837" spans="1:44" x14ac:dyDescent="0.2">
      <c r="A837" s="273">
        <v>124582</v>
      </c>
      <c r="B837" t="s">
        <v>431</v>
      </c>
      <c r="C837" t="s">
        <v>190</v>
      </c>
      <c r="D837" t="s">
        <v>188</v>
      </c>
      <c r="E837" t="s">
        <v>188</v>
      </c>
      <c r="F837" t="s">
        <v>190</v>
      </c>
      <c r="G837" t="s">
        <v>190</v>
      </c>
      <c r="H837" t="s">
        <v>188</v>
      </c>
      <c r="I837" t="s">
        <v>188</v>
      </c>
      <c r="J837" t="s">
        <v>188</v>
      </c>
      <c r="K837" t="s">
        <v>190</v>
      </c>
      <c r="L837" t="s">
        <v>188</v>
      </c>
      <c r="M837" t="s">
        <v>188</v>
      </c>
      <c r="N837" t="s">
        <v>190</v>
      </c>
      <c r="O837" t="s">
        <v>190</v>
      </c>
      <c r="P837" t="s">
        <v>190</v>
      </c>
      <c r="Q837" t="s">
        <v>188</v>
      </c>
      <c r="R837" t="s">
        <v>190</v>
      </c>
      <c r="S837" t="s">
        <v>190</v>
      </c>
      <c r="T837" t="s">
        <v>190</v>
      </c>
      <c r="U837" t="s">
        <v>188</v>
      </c>
      <c r="V837" t="s">
        <v>190</v>
      </c>
      <c r="W837" t="s">
        <v>189</v>
      </c>
      <c r="X837" t="s">
        <v>189</v>
      </c>
      <c r="Y837" t="s">
        <v>189</v>
      </c>
      <c r="Z837" t="s">
        <v>189</v>
      </c>
      <c r="AA837" t="s">
        <v>189</v>
      </c>
      <c r="AB837"/>
      <c r="AC837"/>
      <c r="AD837"/>
      <c r="AE837"/>
      <c r="AF837"/>
      <c r="AG837"/>
      <c r="AH837"/>
      <c r="AI837"/>
      <c r="AJ837"/>
      <c r="AK837"/>
      <c r="AL837"/>
      <c r="AM837"/>
      <c r="AN837" s="273"/>
      <c r="AO837" s="274"/>
      <c r="AP837"/>
      <c r="AQ837" s="241">
        <v>0</v>
      </c>
      <c r="AR837" s="241">
        <v>0</v>
      </c>
    </row>
    <row r="838" spans="1:44" x14ac:dyDescent="0.2">
      <c r="A838" s="273">
        <v>124584</v>
      </c>
      <c r="B838" t="s">
        <v>428</v>
      </c>
      <c r="C838" t="s">
        <v>189</v>
      </c>
      <c r="D838" t="s">
        <v>188</v>
      </c>
      <c r="E838" t="s">
        <v>188</v>
      </c>
      <c r="F838" t="s">
        <v>190</v>
      </c>
      <c r="G838" t="s">
        <v>189</v>
      </c>
      <c r="H838" t="s">
        <v>190</v>
      </c>
      <c r="I838" t="s">
        <v>189</v>
      </c>
      <c r="J838" t="s">
        <v>189</v>
      </c>
      <c r="K838" t="s">
        <v>189</v>
      </c>
      <c r="L838" t="s">
        <v>188</v>
      </c>
      <c r="M838" t="s">
        <v>188</v>
      </c>
      <c r="N838"/>
      <c r="O838"/>
      <c r="P838"/>
      <c r="Q838"/>
      <c r="R838"/>
      <c r="S838"/>
      <c r="T838"/>
      <c r="U838"/>
      <c r="V838"/>
      <c r="W838" t="s">
        <v>189</v>
      </c>
      <c r="X838" t="s">
        <v>189</v>
      </c>
      <c r="Y838" t="s">
        <v>189</v>
      </c>
      <c r="Z838" t="s">
        <v>190</v>
      </c>
      <c r="AA838" t="s">
        <v>189</v>
      </c>
      <c r="AB838" t="s">
        <v>190</v>
      </c>
      <c r="AC838" t="s">
        <v>189</v>
      </c>
      <c r="AD838" t="s">
        <v>189</v>
      </c>
      <c r="AE838" t="s">
        <v>188</v>
      </c>
      <c r="AF838" t="s">
        <v>189</v>
      </c>
      <c r="AG838"/>
      <c r="AH838"/>
      <c r="AI838"/>
      <c r="AJ838"/>
      <c r="AK838"/>
      <c r="AL838"/>
      <c r="AM838"/>
      <c r="AN838" s="273"/>
      <c r="AO838" s="274"/>
      <c r="AP838"/>
      <c r="AQ838" s="241">
        <v>0</v>
      </c>
      <c r="AR838" s="241">
        <v>0</v>
      </c>
    </row>
    <row r="839" spans="1:44" x14ac:dyDescent="0.2">
      <c r="A839" s="273">
        <v>124585</v>
      </c>
      <c r="B839" t="s">
        <v>428</v>
      </c>
      <c r="C839" t="s">
        <v>189</v>
      </c>
      <c r="D839" t="s">
        <v>190</v>
      </c>
      <c r="E839" t="s">
        <v>189</v>
      </c>
      <c r="F839" t="s">
        <v>189</v>
      </c>
      <c r="G839" t="s">
        <v>188</v>
      </c>
      <c r="H839" t="s">
        <v>190</v>
      </c>
      <c r="I839" t="s">
        <v>189</v>
      </c>
      <c r="J839" t="s">
        <v>189</v>
      </c>
      <c r="K839" t="s">
        <v>189</v>
      </c>
      <c r="L839" t="s">
        <v>190</v>
      </c>
      <c r="M839" t="s">
        <v>190</v>
      </c>
      <c r="N839" t="s">
        <v>190</v>
      </c>
      <c r="O839" t="s">
        <v>190</v>
      </c>
      <c r="P839" t="s">
        <v>190</v>
      </c>
      <c r="Q839" t="s">
        <v>188</v>
      </c>
      <c r="R839" t="s">
        <v>190</v>
      </c>
      <c r="S839" t="s">
        <v>190</v>
      </c>
      <c r="T839" t="s">
        <v>190</v>
      </c>
      <c r="U839" t="s">
        <v>190</v>
      </c>
      <c r="V839" t="s">
        <v>190</v>
      </c>
      <c r="W839" t="s">
        <v>190</v>
      </c>
      <c r="X839" t="s">
        <v>190</v>
      </c>
      <c r="Y839" t="s">
        <v>190</v>
      </c>
      <c r="Z839" t="s">
        <v>190</v>
      </c>
      <c r="AA839" t="s">
        <v>190</v>
      </c>
      <c r="AB839" t="s">
        <v>189</v>
      </c>
      <c r="AC839" t="s">
        <v>189</v>
      </c>
      <c r="AD839" t="s">
        <v>189</v>
      </c>
      <c r="AE839" t="s">
        <v>189</v>
      </c>
      <c r="AF839" t="s">
        <v>189</v>
      </c>
      <c r="AG839"/>
      <c r="AH839"/>
      <c r="AI839"/>
      <c r="AJ839"/>
      <c r="AK839"/>
      <c r="AL839"/>
      <c r="AM839"/>
      <c r="AN839"/>
      <c r="AO839"/>
      <c r="AP839"/>
      <c r="AQ839" s="241">
        <v>0</v>
      </c>
      <c r="AR839" s="241">
        <v>0</v>
      </c>
    </row>
    <row r="840" spans="1:44" x14ac:dyDescent="0.2">
      <c r="A840" s="273">
        <v>124586</v>
      </c>
      <c r="B840" t="s">
        <v>428</v>
      </c>
      <c r="C840" t="s">
        <v>190</v>
      </c>
      <c r="D840" t="s">
        <v>188</v>
      </c>
      <c r="E840" t="s">
        <v>190</v>
      </c>
      <c r="F840" t="s">
        <v>190</v>
      </c>
      <c r="G840" t="s">
        <v>190</v>
      </c>
      <c r="H840" t="s">
        <v>190</v>
      </c>
      <c r="I840" t="s">
        <v>188</v>
      </c>
      <c r="J840" t="s">
        <v>188</v>
      </c>
      <c r="K840" t="s">
        <v>190</v>
      </c>
      <c r="L840" t="s">
        <v>188</v>
      </c>
      <c r="M840" t="s">
        <v>190</v>
      </c>
      <c r="N840" t="s">
        <v>190</v>
      </c>
      <c r="O840" t="s">
        <v>190</v>
      </c>
      <c r="P840" t="s">
        <v>190</v>
      </c>
      <c r="Q840" t="s">
        <v>190</v>
      </c>
      <c r="R840" t="s">
        <v>190</v>
      </c>
      <c r="S840" t="s">
        <v>190</v>
      </c>
      <c r="T840" t="s">
        <v>189</v>
      </c>
      <c r="U840" t="s">
        <v>190</v>
      </c>
      <c r="V840" t="s">
        <v>190</v>
      </c>
      <c r="W840" t="s">
        <v>190</v>
      </c>
      <c r="X840" t="s">
        <v>190</v>
      </c>
      <c r="Y840" t="s">
        <v>190</v>
      </c>
      <c r="Z840" t="s">
        <v>190</v>
      </c>
      <c r="AA840" t="s">
        <v>190</v>
      </c>
      <c r="AB840" t="s">
        <v>189</v>
      </c>
      <c r="AC840" t="s">
        <v>189</v>
      </c>
      <c r="AD840" t="s">
        <v>189</v>
      </c>
      <c r="AE840" t="s">
        <v>189</v>
      </c>
      <c r="AF840" t="s">
        <v>189</v>
      </c>
      <c r="AG840"/>
      <c r="AH840"/>
      <c r="AI840"/>
      <c r="AJ840"/>
      <c r="AK840"/>
      <c r="AL840"/>
      <c r="AM840"/>
      <c r="AN840" s="273"/>
      <c r="AO840" s="274"/>
      <c r="AP840"/>
      <c r="AQ840" s="241">
        <v>0</v>
      </c>
      <c r="AR840" s="241">
        <v>0</v>
      </c>
    </row>
    <row r="841" spans="1:44" x14ac:dyDescent="0.2">
      <c r="A841" s="273">
        <v>124592</v>
      </c>
      <c r="B841" t="s">
        <v>428</v>
      </c>
      <c r="C841" t="s">
        <v>190</v>
      </c>
      <c r="D841" t="s">
        <v>190</v>
      </c>
      <c r="E841" t="s">
        <v>190</v>
      </c>
      <c r="F841" t="s">
        <v>190</v>
      </c>
      <c r="G841" t="s">
        <v>189</v>
      </c>
      <c r="H841" t="s">
        <v>190</v>
      </c>
      <c r="I841" t="s">
        <v>189</v>
      </c>
      <c r="J841" t="s">
        <v>189</v>
      </c>
      <c r="K841" t="s">
        <v>189</v>
      </c>
      <c r="L841" t="s">
        <v>190</v>
      </c>
      <c r="M841" t="s">
        <v>190</v>
      </c>
      <c r="N841" t="s">
        <v>190</v>
      </c>
      <c r="O841" t="s">
        <v>190</v>
      </c>
      <c r="P841" t="s">
        <v>190</v>
      </c>
      <c r="Q841" t="s">
        <v>190</v>
      </c>
      <c r="R841" t="s">
        <v>190</v>
      </c>
      <c r="S841" t="s">
        <v>190</v>
      </c>
      <c r="T841" t="s">
        <v>190</v>
      </c>
      <c r="U841" t="s">
        <v>190</v>
      </c>
      <c r="V841" t="s">
        <v>189</v>
      </c>
      <c r="W841" t="s">
        <v>190</v>
      </c>
      <c r="X841" t="s">
        <v>190</v>
      </c>
      <c r="Y841" t="s">
        <v>189</v>
      </c>
      <c r="Z841" t="s">
        <v>190</v>
      </c>
      <c r="AA841" t="s">
        <v>190</v>
      </c>
      <c r="AB841" t="s">
        <v>189</v>
      </c>
      <c r="AC841" t="s">
        <v>189</v>
      </c>
      <c r="AD841" t="s">
        <v>189</v>
      </c>
      <c r="AE841" t="s">
        <v>189</v>
      </c>
      <c r="AF841" t="s">
        <v>189</v>
      </c>
      <c r="AG841"/>
      <c r="AH841"/>
      <c r="AI841"/>
      <c r="AJ841"/>
      <c r="AK841"/>
      <c r="AL841"/>
      <c r="AM841"/>
      <c r="AN841" s="273"/>
      <c r="AO841" s="274"/>
      <c r="AP841"/>
      <c r="AQ841" s="241">
        <v>0</v>
      </c>
      <c r="AR841" s="241">
        <v>0</v>
      </c>
    </row>
    <row r="842" spans="1:44" x14ac:dyDescent="0.2">
      <c r="A842" s="273">
        <v>124595</v>
      </c>
      <c r="B842" t="s">
        <v>428</v>
      </c>
      <c r="C842" t="s">
        <v>189</v>
      </c>
      <c r="D842" t="s">
        <v>190</v>
      </c>
      <c r="E842" t="s">
        <v>190</v>
      </c>
      <c r="F842" t="s">
        <v>190</v>
      </c>
      <c r="G842" t="s">
        <v>190</v>
      </c>
      <c r="H842" t="s">
        <v>189</v>
      </c>
      <c r="I842" t="s">
        <v>190</v>
      </c>
      <c r="J842" t="s">
        <v>190</v>
      </c>
      <c r="K842" t="s">
        <v>190</v>
      </c>
      <c r="L842" t="s">
        <v>190</v>
      </c>
      <c r="M842" t="s">
        <v>190</v>
      </c>
      <c r="N842" t="s">
        <v>190</v>
      </c>
      <c r="O842" t="s">
        <v>190</v>
      </c>
      <c r="P842" t="s">
        <v>190</v>
      </c>
      <c r="Q842" t="s">
        <v>190</v>
      </c>
      <c r="R842" t="s">
        <v>190</v>
      </c>
      <c r="S842" t="s">
        <v>190</v>
      </c>
      <c r="T842" t="s">
        <v>190</v>
      </c>
      <c r="U842" t="s">
        <v>190</v>
      </c>
      <c r="V842" t="s">
        <v>190</v>
      </c>
      <c r="W842" t="s">
        <v>190</v>
      </c>
      <c r="X842" t="s">
        <v>190</v>
      </c>
      <c r="Y842" t="s">
        <v>190</v>
      </c>
      <c r="Z842" t="s">
        <v>190</v>
      </c>
      <c r="AA842" t="s">
        <v>190</v>
      </c>
      <c r="AB842" t="s">
        <v>189</v>
      </c>
      <c r="AC842" t="s">
        <v>189</v>
      </c>
      <c r="AD842" t="s">
        <v>189</v>
      </c>
      <c r="AE842" t="s">
        <v>189</v>
      </c>
      <c r="AF842" t="s">
        <v>189</v>
      </c>
      <c r="AG842"/>
      <c r="AH842"/>
      <c r="AI842"/>
      <c r="AJ842"/>
      <c r="AK842"/>
      <c r="AL842"/>
      <c r="AM842"/>
      <c r="AN842"/>
      <c r="AO842"/>
      <c r="AP842"/>
      <c r="AQ842" s="241">
        <v>0</v>
      </c>
      <c r="AR842" s="241">
        <v>0</v>
      </c>
    </row>
    <row r="843" spans="1:44" x14ac:dyDescent="0.2">
      <c r="A843" s="273">
        <v>124597</v>
      </c>
      <c r="B843" t="s">
        <v>428</v>
      </c>
      <c r="C843" t="s">
        <v>190</v>
      </c>
      <c r="D843" t="s">
        <v>190</v>
      </c>
      <c r="E843" t="s">
        <v>190</v>
      </c>
      <c r="F843" t="s">
        <v>190</v>
      </c>
      <c r="G843" t="s">
        <v>190</v>
      </c>
      <c r="H843" t="s">
        <v>189</v>
      </c>
      <c r="I843" t="s">
        <v>189</v>
      </c>
      <c r="J843" t="s">
        <v>190</v>
      </c>
      <c r="K843" t="s">
        <v>190</v>
      </c>
      <c r="L843" t="s">
        <v>190</v>
      </c>
      <c r="M843" t="s">
        <v>188</v>
      </c>
      <c r="N843" t="s">
        <v>190</v>
      </c>
      <c r="O843" t="s">
        <v>190</v>
      </c>
      <c r="P843" t="s">
        <v>190</v>
      </c>
      <c r="Q843" t="s">
        <v>190</v>
      </c>
      <c r="R843" t="s">
        <v>190</v>
      </c>
      <c r="S843" t="s">
        <v>190</v>
      </c>
      <c r="T843" t="s">
        <v>188</v>
      </c>
      <c r="U843" t="s">
        <v>190</v>
      </c>
      <c r="V843" t="s">
        <v>190</v>
      </c>
      <c r="W843" t="s">
        <v>190</v>
      </c>
      <c r="X843" t="s">
        <v>190</v>
      </c>
      <c r="Y843" t="s">
        <v>190</v>
      </c>
      <c r="Z843" t="s">
        <v>190</v>
      </c>
      <c r="AA843" t="s">
        <v>190</v>
      </c>
      <c r="AB843" t="s">
        <v>189</v>
      </c>
      <c r="AC843" t="s">
        <v>189</v>
      </c>
      <c r="AD843" t="s">
        <v>189</v>
      </c>
      <c r="AE843" t="s">
        <v>189</v>
      </c>
      <c r="AF843" t="s">
        <v>189</v>
      </c>
      <c r="AG843"/>
      <c r="AH843"/>
      <c r="AI843"/>
      <c r="AJ843"/>
      <c r="AK843"/>
      <c r="AL843"/>
      <c r="AM843"/>
      <c r="AN843" s="273"/>
      <c r="AO843" s="274"/>
      <c r="AP843"/>
      <c r="AQ843" s="241">
        <v>0</v>
      </c>
      <c r="AR843" s="241">
        <v>0</v>
      </c>
    </row>
    <row r="844" spans="1:44" x14ac:dyDescent="0.2">
      <c r="A844" s="273">
        <v>124599</v>
      </c>
      <c r="B844" t="s">
        <v>428</v>
      </c>
      <c r="C844" t="s">
        <v>190</v>
      </c>
      <c r="D844" t="s">
        <v>188</v>
      </c>
      <c r="E844" t="s">
        <v>188</v>
      </c>
      <c r="F844" t="s">
        <v>188</v>
      </c>
      <c r="G844" t="s">
        <v>190</v>
      </c>
      <c r="H844" t="s">
        <v>190</v>
      </c>
      <c r="I844" t="s">
        <v>190</v>
      </c>
      <c r="J844" t="s">
        <v>190</v>
      </c>
      <c r="K844" t="s">
        <v>189</v>
      </c>
      <c r="L844" t="s">
        <v>190</v>
      </c>
      <c r="M844" t="s">
        <v>190</v>
      </c>
      <c r="N844" t="s">
        <v>190</v>
      </c>
      <c r="O844" t="s">
        <v>190</v>
      </c>
      <c r="P844" t="s">
        <v>190</v>
      </c>
      <c r="Q844" t="s">
        <v>190</v>
      </c>
      <c r="R844" t="s">
        <v>190</v>
      </c>
      <c r="S844" t="s">
        <v>190</v>
      </c>
      <c r="T844" t="s">
        <v>190</v>
      </c>
      <c r="U844" t="s">
        <v>188</v>
      </c>
      <c r="V844" t="s">
        <v>190</v>
      </c>
      <c r="W844" t="s">
        <v>190</v>
      </c>
      <c r="X844" t="s">
        <v>190</v>
      </c>
      <c r="Y844" t="s">
        <v>190</v>
      </c>
      <c r="Z844" t="s">
        <v>190</v>
      </c>
      <c r="AA844" t="s">
        <v>190</v>
      </c>
      <c r="AB844" t="s">
        <v>189</v>
      </c>
      <c r="AC844" t="s">
        <v>189</v>
      </c>
      <c r="AD844" t="s">
        <v>189</v>
      </c>
      <c r="AE844" t="s">
        <v>189</v>
      </c>
      <c r="AF844" t="s">
        <v>189</v>
      </c>
      <c r="AG844"/>
      <c r="AH844"/>
      <c r="AI844"/>
      <c r="AJ844"/>
      <c r="AK844"/>
      <c r="AL844"/>
      <c r="AM844"/>
      <c r="AN844"/>
      <c r="AO844"/>
      <c r="AP844"/>
      <c r="AQ844" s="241">
        <v>0</v>
      </c>
      <c r="AR844" s="241">
        <v>0</v>
      </c>
    </row>
    <row r="845" spans="1:44" x14ac:dyDescent="0.2">
      <c r="A845" s="273">
        <v>124603</v>
      </c>
      <c r="B845" t="s">
        <v>428</v>
      </c>
      <c r="C845" t="s">
        <v>188</v>
      </c>
      <c r="D845" t="s">
        <v>188</v>
      </c>
      <c r="E845" t="s">
        <v>188</v>
      </c>
      <c r="F845" t="s">
        <v>190</v>
      </c>
      <c r="G845" t="s">
        <v>188</v>
      </c>
      <c r="H845" t="s">
        <v>190</v>
      </c>
      <c r="I845" t="s">
        <v>190</v>
      </c>
      <c r="J845" t="s">
        <v>190</v>
      </c>
      <c r="K845" t="s">
        <v>190</v>
      </c>
      <c r="L845" t="s">
        <v>190</v>
      </c>
      <c r="M845" t="s">
        <v>190</v>
      </c>
      <c r="N845" t="s">
        <v>190</v>
      </c>
      <c r="O845" t="s">
        <v>190</v>
      </c>
      <c r="P845" t="s">
        <v>190</v>
      </c>
      <c r="Q845" t="s">
        <v>190</v>
      </c>
      <c r="R845" t="s">
        <v>190</v>
      </c>
      <c r="S845" t="s">
        <v>190</v>
      </c>
      <c r="T845" t="s">
        <v>188</v>
      </c>
      <c r="U845" t="s">
        <v>190</v>
      </c>
      <c r="V845" t="s">
        <v>190</v>
      </c>
      <c r="W845" t="s">
        <v>190</v>
      </c>
      <c r="X845" t="s">
        <v>190</v>
      </c>
      <c r="Y845" t="s">
        <v>190</v>
      </c>
      <c r="Z845" t="s">
        <v>189</v>
      </c>
      <c r="AA845" t="s">
        <v>190</v>
      </c>
      <c r="AB845" t="s">
        <v>189</v>
      </c>
      <c r="AC845" t="s">
        <v>189</v>
      </c>
      <c r="AD845" t="s">
        <v>189</v>
      </c>
      <c r="AE845" t="s">
        <v>189</v>
      </c>
      <c r="AF845" t="s">
        <v>189</v>
      </c>
      <c r="AG845"/>
      <c r="AH845"/>
      <c r="AI845"/>
      <c r="AJ845"/>
      <c r="AK845"/>
      <c r="AL845"/>
      <c r="AM845"/>
      <c r="AN845" s="273"/>
      <c r="AO845" s="274"/>
      <c r="AP845"/>
      <c r="AQ845" s="241">
        <v>0</v>
      </c>
      <c r="AR845" s="241">
        <v>0</v>
      </c>
    </row>
    <row r="846" spans="1:44" x14ac:dyDescent="0.2">
      <c r="A846" s="273">
        <v>124609</v>
      </c>
      <c r="B846" t="s">
        <v>428</v>
      </c>
      <c r="C846" t="s">
        <v>190</v>
      </c>
      <c r="D846" t="s">
        <v>188</v>
      </c>
      <c r="E846" t="s">
        <v>190</v>
      </c>
      <c r="F846" t="s">
        <v>190</v>
      </c>
      <c r="G846" t="s">
        <v>190</v>
      </c>
      <c r="H846" t="s">
        <v>190</v>
      </c>
      <c r="I846" t="s">
        <v>188</v>
      </c>
      <c r="J846" t="s">
        <v>188</v>
      </c>
      <c r="K846" t="s">
        <v>190</v>
      </c>
      <c r="L846" t="s">
        <v>188</v>
      </c>
      <c r="M846" t="s">
        <v>188</v>
      </c>
      <c r="N846" t="s">
        <v>190</v>
      </c>
      <c r="O846" t="s">
        <v>188</v>
      </c>
      <c r="P846" t="s">
        <v>190</v>
      </c>
      <c r="Q846" t="s">
        <v>188</v>
      </c>
      <c r="R846" t="s">
        <v>188</v>
      </c>
      <c r="S846" t="s">
        <v>190</v>
      </c>
      <c r="T846" t="s">
        <v>188</v>
      </c>
      <c r="U846" t="s">
        <v>190</v>
      </c>
      <c r="V846" t="s">
        <v>190</v>
      </c>
      <c r="W846" t="s">
        <v>190</v>
      </c>
      <c r="X846" t="s">
        <v>190</v>
      </c>
      <c r="Y846" t="s">
        <v>190</v>
      </c>
      <c r="Z846" t="s">
        <v>190</v>
      </c>
      <c r="AA846" t="s">
        <v>190</v>
      </c>
      <c r="AB846" t="s">
        <v>189</v>
      </c>
      <c r="AC846" t="s">
        <v>189</v>
      </c>
      <c r="AD846" t="s">
        <v>189</v>
      </c>
      <c r="AE846" t="s">
        <v>189</v>
      </c>
      <c r="AF846" t="s">
        <v>189</v>
      </c>
      <c r="AG846"/>
      <c r="AH846"/>
      <c r="AI846"/>
      <c r="AJ846"/>
      <c r="AK846"/>
      <c r="AL846"/>
      <c r="AM846"/>
      <c r="AN846" s="273"/>
      <c r="AO846" s="274"/>
      <c r="AP846"/>
      <c r="AQ846" s="241">
        <v>0</v>
      </c>
      <c r="AR846" s="241">
        <v>0</v>
      </c>
    </row>
    <row r="847" spans="1:44" x14ac:dyDescent="0.2">
      <c r="A847" s="273">
        <v>124610</v>
      </c>
      <c r="B847" t="s">
        <v>428</v>
      </c>
      <c r="C847" t="s">
        <v>190</v>
      </c>
      <c r="D847" t="s">
        <v>188</v>
      </c>
      <c r="E847" t="s">
        <v>190</v>
      </c>
      <c r="F847" t="s">
        <v>190</v>
      </c>
      <c r="G847" t="s">
        <v>190</v>
      </c>
      <c r="H847" t="s">
        <v>190</v>
      </c>
      <c r="I847" t="s">
        <v>190</v>
      </c>
      <c r="J847" t="s">
        <v>190</v>
      </c>
      <c r="K847" t="s">
        <v>190</v>
      </c>
      <c r="L847" t="s">
        <v>188</v>
      </c>
      <c r="M847" t="s">
        <v>190</v>
      </c>
      <c r="N847" t="s">
        <v>190</v>
      </c>
      <c r="O847" t="s">
        <v>188</v>
      </c>
      <c r="P847" t="s">
        <v>190</v>
      </c>
      <c r="Q847" t="s">
        <v>188</v>
      </c>
      <c r="R847" t="s">
        <v>190</v>
      </c>
      <c r="S847" t="s">
        <v>190</v>
      </c>
      <c r="T847" t="s">
        <v>188</v>
      </c>
      <c r="U847" t="s">
        <v>190</v>
      </c>
      <c r="V847" t="s">
        <v>190</v>
      </c>
      <c r="W847" t="s">
        <v>190</v>
      </c>
      <c r="X847" t="s">
        <v>190</v>
      </c>
      <c r="Y847" t="s">
        <v>190</v>
      </c>
      <c r="Z847" t="s">
        <v>190</v>
      </c>
      <c r="AA847" t="s">
        <v>190</v>
      </c>
      <c r="AB847" t="s">
        <v>189</v>
      </c>
      <c r="AC847" t="s">
        <v>189</v>
      </c>
      <c r="AD847" t="s">
        <v>189</v>
      </c>
      <c r="AE847" t="s">
        <v>189</v>
      </c>
      <c r="AF847" t="s">
        <v>189</v>
      </c>
      <c r="AG847"/>
      <c r="AH847"/>
      <c r="AI847"/>
      <c r="AJ847"/>
      <c r="AK847"/>
      <c r="AL847"/>
      <c r="AM847"/>
      <c r="AN847" s="273"/>
      <c r="AO847" s="274"/>
      <c r="AP847"/>
      <c r="AQ847" s="241">
        <v>0</v>
      </c>
      <c r="AR847" s="241">
        <v>0</v>
      </c>
    </row>
    <row r="848" spans="1:44" x14ac:dyDescent="0.2">
      <c r="A848" s="273">
        <v>124612</v>
      </c>
      <c r="B848" t="s">
        <v>428</v>
      </c>
      <c r="C848" t="s">
        <v>190</v>
      </c>
      <c r="D848" t="s">
        <v>190</v>
      </c>
      <c r="E848" t="s">
        <v>190</v>
      </c>
      <c r="F848" t="s">
        <v>190</v>
      </c>
      <c r="G848" t="s">
        <v>188</v>
      </c>
      <c r="H848" t="s">
        <v>190</v>
      </c>
      <c r="I848" t="s">
        <v>189</v>
      </c>
      <c r="J848" t="s">
        <v>189</v>
      </c>
      <c r="K848" t="s">
        <v>189</v>
      </c>
      <c r="L848" t="s">
        <v>189</v>
      </c>
      <c r="M848" t="s">
        <v>190</v>
      </c>
      <c r="N848" t="s">
        <v>190</v>
      </c>
      <c r="O848" t="s">
        <v>190</v>
      </c>
      <c r="P848" t="s">
        <v>190</v>
      </c>
      <c r="Q848" t="s">
        <v>190</v>
      </c>
      <c r="R848" t="s">
        <v>190</v>
      </c>
      <c r="S848" t="s">
        <v>190</v>
      </c>
      <c r="T848" t="s">
        <v>188</v>
      </c>
      <c r="U848" t="s">
        <v>190</v>
      </c>
      <c r="V848" t="s">
        <v>190</v>
      </c>
      <c r="W848" t="s">
        <v>190</v>
      </c>
      <c r="X848" t="s">
        <v>190</v>
      </c>
      <c r="Y848" t="s">
        <v>190</v>
      </c>
      <c r="Z848" t="s">
        <v>190</v>
      </c>
      <c r="AA848" t="s">
        <v>190</v>
      </c>
      <c r="AB848" t="s">
        <v>189</v>
      </c>
      <c r="AC848" t="s">
        <v>189</v>
      </c>
      <c r="AD848" t="s">
        <v>189</v>
      </c>
      <c r="AE848" t="s">
        <v>189</v>
      </c>
      <c r="AF848" t="s">
        <v>189</v>
      </c>
      <c r="AG848"/>
      <c r="AH848"/>
      <c r="AI848"/>
      <c r="AJ848"/>
      <c r="AK848"/>
      <c r="AL848"/>
      <c r="AM848"/>
      <c r="AN848" s="273"/>
      <c r="AO848" s="274"/>
      <c r="AP848"/>
      <c r="AQ848" s="241">
        <v>0</v>
      </c>
      <c r="AR848" s="241">
        <v>0</v>
      </c>
    </row>
    <row r="849" spans="1:44" x14ac:dyDescent="0.2">
      <c r="A849" s="273">
        <v>124615</v>
      </c>
      <c r="B849" t="s">
        <v>428</v>
      </c>
      <c r="C849" t="s">
        <v>188</v>
      </c>
      <c r="D849" t="s">
        <v>190</v>
      </c>
      <c r="E849" t="s">
        <v>188</v>
      </c>
      <c r="F849" t="s">
        <v>189</v>
      </c>
      <c r="G849" t="s">
        <v>189</v>
      </c>
      <c r="H849" t="s">
        <v>190</v>
      </c>
      <c r="I849" t="s">
        <v>190</v>
      </c>
      <c r="J849" t="s">
        <v>189</v>
      </c>
      <c r="K849" t="s">
        <v>189</v>
      </c>
      <c r="L849" t="s">
        <v>189</v>
      </c>
      <c r="M849" t="s">
        <v>190</v>
      </c>
      <c r="N849" t="s">
        <v>190</v>
      </c>
      <c r="O849" t="s">
        <v>190</v>
      </c>
      <c r="P849" t="s">
        <v>190</v>
      </c>
      <c r="Q849" t="s">
        <v>190</v>
      </c>
      <c r="R849" t="s">
        <v>189</v>
      </c>
      <c r="S849" t="s">
        <v>190</v>
      </c>
      <c r="T849" t="s">
        <v>190</v>
      </c>
      <c r="U849" t="s">
        <v>190</v>
      </c>
      <c r="V849" t="s">
        <v>190</v>
      </c>
      <c r="W849" t="s">
        <v>189</v>
      </c>
      <c r="X849" t="s">
        <v>190</v>
      </c>
      <c r="Y849" t="s">
        <v>190</v>
      </c>
      <c r="Z849" t="s">
        <v>190</v>
      </c>
      <c r="AA849" t="s">
        <v>190</v>
      </c>
      <c r="AB849" t="s">
        <v>189</v>
      </c>
      <c r="AC849" t="s">
        <v>189</v>
      </c>
      <c r="AD849" t="s">
        <v>189</v>
      </c>
      <c r="AE849" t="s">
        <v>189</v>
      </c>
      <c r="AF849" t="s">
        <v>189</v>
      </c>
      <c r="AG849"/>
      <c r="AH849"/>
      <c r="AI849"/>
      <c r="AJ849"/>
      <c r="AK849"/>
      <c r="AL849"/>
      <c r="AM849"/>
      <c r="AN849" s="273"/>
      <c r="AO849" s="274"/>
      <c r="AP849"/>
      <c r="AQ849" s="241">
        <v>0</v>
      </c>
      <c r="AR849" s="241">
        <v>0</v>
      </c>
    </row>
    <row r="850" spans="1:44" x14ac:dyDescent="0.2">
      <c r="A850" s="273">
        <v>124619</v>
      </c>
      <c r="B850" t="s">
        <v>428</v>
      </c>
      <c r="C850" t="s">
        <v>190</v>
      </c>
      <c r="D850" t="s">
        <v>190</v>
      </c>
      <c r="E850" t="s">
        <v>190</v>
      </c>
      <c r="F850" t="s">
        <v>190</v>
      </c>
      <c r="G850" t="s">
        <v>188</v>
      </c>
      <c r="H850" t="s">
        <v>190</v>
      </c>
      <c r="I850" t="s">
        <v>190</v>
      </c>
      <c r="J850" t="s">
        <v>190</v>
      </c>
      <c r="K850" t="s">
        <v>190</v>
      </c>
      <c r="L850" t="s">
        <v>190</v>
      </c>
      <c r="M850" t="s">
        <v>188</v>
      </c>
      <c r="N850" t="s">
        <v>190</v>
      </c>
      <c r="O850" t="s">
        <v>190</v>
      </c>
      <c r="P850" t="s">
        <v>190</v>
      </c>
      <c r="Q850" t="s">
        <v>190</v>
      </c>
      <c r="R850" t="s">
        <v>188</v>
      </c>
      <c r="S850" t="s">
        <v>188</v>
      </c>
      <c r="T850" t="s">
        <v>190</v>
      </c>
      <c r="U850" t="s">
        <v>188</v>
      </c>
      <c r="V850" t="s">
        <v>190</v>
      </c>
      <c r="W850" t="s">
        <v>188</v>
      </c>
      <c r="X850" t="s">
        <v>188</v>
      </c>
      <c r="Y850" t="s">
        <v>188</v>
      </c>
      <c r="Z850" t="s">
        <v>188</v>
      </c>
      <c r="AA850" t="s">
        <v>190</v>
      </c>
      <c r="AB850" t="s">
        <v>189</v>
      </c>
      <c r="AC850" t="s">
        <v>190</v>
      </c>
      <c r="AD850" t="s">
        <v>188</v>
      </c>
      <c r="AE850" t="s">
        <v>188</v>
      </c>
      <c r="AF850" t="s">
        <v>188</v>
      </c>
      <c r="AG850"/>
      <c r="AH850"/>
      <c r="AI850"/>
      <c r="AJ850"/>
      <c r="AK850"/>
      <c r="AL850"/>
      <c r="AM850"/>
      <c r="AN850" s="273"/>
      <c r="AO850" s="274"/>
      <c r="AP850"/>
      <c r="AQ850" s="241">
        <v>0</v>
      </c>
      <c r="AR850" s="241">
        <v>0</v>
      </c>
    </row>
    <row r="851" spans="1:44" x14ac:dyDescent="0.2">
      <c r="A851" s="244">
        <v>124625</v>
      </c>
      <c r="B851" t="s">
        <v>428</v>
      </c>
      <c r="C851" s="241" t="s">
        <v>190</v>
      </c>
      <c r="D851" s="241" t="s">
        <v>188</v>
      </c>
      <c r="E851" s="241" t="s">
        <v>188</v>
      </c>
      <c r="F851" s="241" t="s">
        <v>188</v>
      </c>
      <c r="G851" s="241" t="s">
        <v>190</v>
      </c>
      <c r="H851" s="241" t="s">
        <v>190</v>
      </c>
      <c r="I851" s="241" t="s">
        <v>190</v>
      </c>
      <c r="J851" s="241" t="s">
        <v>190</v>
      </c>
      <c r="K851" s="241" t="s">
        <v>190</v>
      </c>
      <c r="L851" s="241" t="s">
        <v>188</v>
      </c>
      <c r="M851" s="241" t="s">
        <v>188</v>
      </c>
      <c r="N851" s="241" t="s">
        <v>188</v>
      </c>
      <c r="O851" s="241" t="s">
        <v>188</v>
      </c>
      <c r="P851" s="241" t="s">
        <v>188</v>
      </c>
      <c r="Q851" s="241" t="s">
        <v>190</v>
      </c>
      <c r="R851" s="241" t="s">
        <v>188</v>
      </c>
      <c r="S851" s="241" t="s">
        <v>188</v>
      </c>
      <c r="T851" s="241" t="s">
        <v>190</v>
      </c>
      <c r="U851" s="241" t="s">
        <v>190</v>
      </c>
      <c r="V851" s="241" t="s">
        <v>190</v>
      </c>
      <c r="W851" s="241" t="s">
        <v>190</v>
      </c>
      <c r="X851" s="241" t="s">
        <v>190</v>
      </c>
      <c r="Y851" s="241" t="s">
        <v>189</v>
      </c>
      <c r="Z851" s="241" t="s">
        <v>189</v>
      </c>
      <c r="AA851" s="241" t="s">
        <v>190</v>
      </c>
      <c r="AB851" s="241" t="s">
        <v>189</v>
      </c>
      <c r="AC851" s="241" t="s">
        <v>189</v>
      </c>
      <c r="AD851" s="241" t="s">
        <v>189</v>
      </c>
      <c r="AE851" s="241" t="s">
        <v>189</v>
      </c>
      <c r="AF851" s="241" t="s">
        <v>189</v>
      </c>
      <c r="AN851" s="244"/>
      <c r="AO851" s="249"/>
      <c r="AQ851" s="241">
        <v>0</v>
      </c>
      <c r="AR851" s="241">
        <v>0</v>
      </c>
    </row>
    <row r="852" spans="1:44" x14ac:dyDescent="0.2">
      <c r="A852" s="273">
        <v>124629</v>
      </c>
      <c r="B852" t="s">
        <v>431</v>
      </c>
      <c r="C852" t="s">
        <v>190</v>
      </c>
      <c r="D852" t="s">
        <v>188</v>
      </c>
      <c r="E852" t="s">
        <v>188</v>
      </c>
      <c r="F852" t="s">
        <v>190</v>
      </c>
      <c r="G852" t="s">
        <v>188</v>
      </c>
      <c r="H852" t="s">
        <v>189</v>
      </c>
      <c r="I852" t="s">
        <v>188</v>
      </c>
      <c r="J852" t="s">
        <v>189</v>
      </c>
      <c r="K852" t="s">
        <v>188</v>
      </c>
      <c r="L852" t="s">
        <v>190</v>
      </c>
      <c r="M852" t="s">
        <v>190</v>
      </c>
      <c r="N852" t="s">
        <v>190</v>
      </c>
      <c r="O852" t="s">
        <v>190</v>
      </c>
      <c r="P852" t="s">
        <v>190</v>
      </c>
      <c r="Q852" t="s">
        <v>190</v>
      </c>
      <c r="R852" t="s">
        <v>190</v>
      </c>
      <c r="S852" t="s">
        <v>190</v>
      </c>
      <c r="T852" t="s">
        <v>188</v>
      </c>
      <c r="U852" t="s">
        <v>188</v>
      </c>
      <c r="V852" t="s">
        <v>190</v>
      </c>
      <c r="W852" t="s">
        <v>189</v>
      </c>
      <c r="X852" t="s">
        <v>189</v>
      </c>
      <c r="Y852" t="s">
        <v>189</v>
      </c>
      <c r="Z852" t="s">
        <v>189</v>
      </c>
      <c r="AA852" t="s">
        <v>189</v>
      </c>
      <c r="AB852"/>
      <c r="AC852"/>
      <c r="AD852"/>
      <c r="AE852"/>
      <c r="AF852"/>
      <c r="AG852"/>
      <c r="AH852"/>
      <c r="AI852"/>
      <c r="AJ852"/>
      <c r="AK852"/>
      <c r="AL852"/>
      <c r="AM852"/>
      <c r="AN852" s="273"/>
      <c r="AO852" s="274"/>
      <c r="AP852"/>
      <c r="AQ852" s="241">
        <v>0</v>
      </c>
      <c r="AR852" s="241">
        <v>0</v>
      </c>
    </row>
    <row r="853" spans="1:44" x14ac:dyDescent="0.2">
      <c r="A853" s="273">
        <v>124634</v>
      </c>
      <c r="B853" t="s">
        <v>428</v>
      </c>
      <c r="C853" t="s">
        <v>190</v>
      </c>
      <c r="D853" t="s">
        <v>190</v>
      </c>
      <c r="E853" t="s">
        <v>190</v>
      </c>
      <c r="F853" t="s">
        <v>190</v>
      </c>
      <c r="G853" t="s">
        <v>190</v>
      </c>
      <c r="H853" t="s">
        <v>190</v>
      </c>
      <c r="I853" t="s">
        <v>190</v>
      </c>
      <c r="J853" t="s">
        <v>190</v>
      </c>
      <c r="K853" t="s">
        <v>190</v>
      </c>
      <c r="L853" t="s">
        <v>190</v>
      </c>
      <c r="M853" t="s">
        <v>190</v>
      </c>
      <c r="N853" t="s">
        <v>190</v>
      </c>
      <c r="O853" t="s">
        <v>190</v>
      </c>
      <c r="P853" t="s">
        <v>190</v>
      </c>
      <c r="Q853" t="s">
        <v>190</v>
      </c>
      <c r="R853" t="s">
        <v>190</v>
      </c>
      <c r="S853" t="s">
        <v>189</v>
      </c>
      <c r="T853" t="s">
        <v>190</v>
      </c>
      <c r="U853" t="s">
        <v>190</v>
      </c>
      <c r="V853" t="s">
        <v>190</v>
      </c>
      <c r="W853" t="s">
        <v>190</v>
      </c>
      <c r="X853" t="s">
        <v>189</v>
      </c>
      <c r="Y853" t="s">
        <v>190</v>
      </c>
      <c r="Z853" t="s">
        <v>189</v>
      </c>
      <c r="AA853" t="s">
        <v>189</v>
      </c>
      <c r="AB853" t="s">
        <v>189</v>
      </c>
      <c r="AC853" t="s">
        <v>189</v>
      </c>
      <c r="AD853" t="s">
        <v>189</v>
      </c>
      <c r="AE853" t="s">
        <v>189</v>
      </c>
      <c r="AF853" t="s">
        <v>189</v>
      </c>
      <c r="AG853"/>
      <c r="AH853"/>
      <c r="AI853"/>
      <c r="AJ853"/>
      <c r="AK853"/>
      <c r="AL853"/>
      <c r="AM853"/>
      <c r="AN853" s="273"/>
      <c r="AO853" s="274"/>
      <c r="AP853"/>
      <c r="AQ853" s="241">
        <v>0</v>
      </c>
      <c r="AR853" s="241">
        <v>0</v>
      </c>
    </row>
    <row r="854" spans="1:44" x14ac:dyDescent="0.2">
      <c r="A854" s="244">
        <v>124638</v>
      </c>
      <c r="B854" t="s">
        <v>428</v>
      </c>
      <c r="C854" s="241" t="s">
        <v>189</v>
      </c>
      <c r="D854" s="241" t="s">
        <v>190</v>
      </c>
      <c r="E854" s="241" t="s">
        <v>189</v>
      </c>
      <c r="F854" s="241" t="s">
        <v>190</v>
      </c>
      <c r="G854" s="241" t="s">
        <v>188</v>
      </c>
      <c r="H854" s="241" t="s">
        <v>190</v>
      </c>
      <c r="I854" s="241" t="s">
        <v>190</v>
      </c>
      <c r="J854" s="241" t="s">
        <v>189</v>
      </c>
      <c r="K854" s="241" t="s">
        <v>189</v>
      </c>
      <c r="L854" s="241" t="s">
        <v>189</v>
      </c>
      <c r="M854" s="241" t="s">
        <v>190</v>
      </c>
      <c r="N854" s="241" t="s">
        <v>190</v>
      </c>
      <c r="O854" s="241" t="s">
        <v>190</v>
      </c>
      <c r="P854" s="241" t="s">
        <v>190</v>
      </c>
      <c r="Q854" s="241" t="s">
        <v>190</v>
      </c>
      <c r="R854" s="241" t="s">
        <v>190</v>
      </c>
      <c r="S854" s="241" t="s">
        <v>188</v>
      </c>
      <c r="T854" s="241" t="s">
        <v>188</v>
      </c>
      <c r="U854" s="241" t="s">
        <v>190</v>
      </c>
      <c r="V854" s="241" t="s">
        <v>189</v>
      </c>
      <c r="W854" s="241" t="s">
        <v>189</v>
      </c>
      <c r="X854" s="241" t="s">
        <v>190</v>
      </c>
      <c r="Y854" s="241" t="s">
        <v>190</v>
      </c>
      <c r="Z854" s="241" t="s">
        <v>190</v>
      </c>
      <c r="AA854" s="241" t="s">
        <v>190</v>
      </c>
      <c r="AB854" s="241" t="s">
        <v>189</v>
      </c>
      <c r="AC854" s="241" t="s">
        <v>189</v>
      </c>
      <c r="AD854" s="241" t="s">
        <v>189</v>
      </c>
      <c r="AE854" s="241" t="s">
        <v>189</v>
      </c>
      <c r="AF854" s="241" t="s">
        <v>189</v>
      </c>
      <c r="AN854" s="244"/>
      <c r="AO854" s="249"/>
      <c r="AQ854" s="241">
        <v>0</v>
      </c>
      <c r="AR854" s="241">
        <v>0</v>
      </c>
    </row>
    <row r="855" spans="1:44" x14ac:dyDescent="0.2">
      <c r="A855" s="273">
        <v>124639</v>
      </c>
      <c r="B855" t="s">
        <v>431</v>
      </c>
      <c r="C855" t="s">
        <v>190</v>
      </c>
      <c r="D855" t="s">
        <v>190</v>
      </c>
      <c r="E855" t="s">
        <v>189</v>
      </c>
      <c r="F855" t="s">
        <v>189</v>
      </c>
      <c r="G855" t="s">
        <v>188</v>
      </c>
      <c r="H855" t="s">
        <v>190</v>
      </c>
      <c r="I855" t="s">
        <v>189</v>
      </c>
      <c r="J855" t="s">
        <v>188</v>
      </c>
      <c r="K855" t="s">
        <v>189</v>
      </c>
      <c r="L855" t="s">
        <v>190</v>
      </c>
      <c r="M855" t="s">
        <v>190</v>
      </c>
      <c r="N855" t="s">
        <v>190</v>
      </c>
      <c r="O855" t="s">
        <v>188</v>
      </c>
      <c r="P855" t="s">
        <v>190</v>
      </c>
      <c r="Q855" t="s">
        <v>188</v>
      </c>
      <c r="R855" t="s">
        <v>190</v>
      </c>
      <c r="S855" t="s">
        <v>189</v>
      </c>
      <c r="T855" t="s">
        <v>188</v>
      </c>
      <c r="U855" t="s">
        <v>190</v>
      </c>
      <c r="V855" t="s">
        <v>190</v>
      </c>
      <c r="W855" t="s">
        <v>189</v>
      </c>
      <c r="X855" t="s">
        <v>189</v>
      </c>
      <c r="Y855" t="s">
        <v>189</v>
      </c>
      <c r="Z855" t="s">
        <v>189</v>
      </c>
      <c r="AA855" t="s">
        <v>189</v>
      </c>
      <c r="AB855"/>
      <c r="AC855"/>
      <c r="AD855"/>
      <c r="AE855"/>
      <c r="AF855"/>
      <c r="AG855"/>
      <c r="AH855"/>
      <c r="AI855"/>
      <c r="AJ855"/>
      <c r="AK855"/>
      <c r="AL855"/>
      <c r="AM855"/>
      <c r="AN855" s="273"/>
      <c r="AO855" s="274"/>
      <c r="AP855"/>
      <c r="AQ855" s="241">
        <v>0</v>
      </c>
      <c r="AR855" s="241">
        <v>0</v>
      </c>
    </row>
    <row r="856" spans="1:44" x14ac:dyDescent="0.2">
      <c r="A856" s="244">
        <v>124641</v>
      </c>
      <c r="B856" t="s">
        <v>428</v>
      </c>
      <c r="C856" s="241" t="s">
        <v>190</v>
      </c>
      <c r="D856" s="241" t="s">
        <v>190</v>
      </c>
      <c r="E856" s="241" t="s">
        <v>190</v>
      </c>
      <c r="F856" s="241" t="s">
        <v>190</v>
      </c>
      <c r="G856" s="241" t="s">
        <v>190</v>
      </c>
      <c r="H856" s="241" t="s">
        <v>190</v>
      </c>
      <c r="I856" s="241" t="s">
        <v>190</v>
      </c>
      <c r="J856" s="241" t="s">
        <v>189</v>
      </c>
      <c r="K856" s="241" t="s">
        <v>190</v>
      </c>
      <c r="L856" s="241" t="s">
        <v>190</v>
      </c>
      <c r="M856" s="241" t="s">
        <v>190</v>
      </c>
      <c r="N856" s="241" t="s">
        <v>190</v>
      </c>
      <c r="O856" s="241" t="s">
        <v>190</v>
      </c>
      <c r="P856" s="241" t="s">
        <v>190</v>
      </c>
      <c r="Q856" s="241" t="s">
        <v>190</v>
      </c>
      <c r="R856" s="241" t="s">
        <v>190</v>
      </c>
      <c r="S856" s="241" t="s">
        <v>190</v>
      </c>
      <c r="T856" s="241" t="s">
        <v>190</v>
      </c>
      <c r="U856" s="241" t="s">
        <v>190</v>
      </c>
      <c r="V856" s="241" t="s">
        <v>190</v>
      </c>
      <c r="W856" s="241" t="s">
        <v>189</v>
      </c>
      <c r="X856" s="241" t="s">
        <v>189</v>
      </c>
      <c r="Y856" s="241" t="s">
        <v>189</v>
      </c>
      <c r="Z856" s="241" t="s">
        <v>189</v>
      </c>
      <c r="AA856" s="241" t="s">
        <v>189</v>
      </c>
      <c r="AN856" s="244"/>
      <c r="AO856" s="249"/>
      <c r="AQ856" s="241">
        <v>0</v>
      </c>
      <c r="AR856" s="241">
        <v>0</v>
      </c>
    </row>
    <row r="857" spans="1:44" x14ac:dyDescent="0.2">
      <c r="A857" s="273">
        <v>124647</v>
      </c>
      <c r="B857" t="s">
        <v>431</v>
      </c>
      <c r="C857" t="s">
        <v>190</v>
      </c>
      <c r="D857" t="s">
        <v>188</v>
      </c>
      <c r="E857" t="s">
        <v>188</v>
      </c>
      <c r="F857" t="s">
        <v>190</v>
      </c>
      <c r="G857" t="s">
        <v>188</v>
      </c>
      <c r="H857" t="s">
        <v>190</v>
      </c>
      <c r="I857" t="s">
        <v>190</v>
      </c>
      <c r="J857" t="s">
        <v>188</v>
      </c>
      <c r="K857" t="s">
        <v>188</v>
      </c>
      <c r="L857" t="s">
        <v>188</v>
      </c>
      <c r="M857" t="s">
        <v>188</v>
      </c>
      <c r="N857" t="s">
        <v>190</v>
      </c>
      <c r="O857" t="s">
        <v>190</v>
      </c>
      <c r="P857" t="s">
        <v>190</v>
      </c>
      <c r="Q857" t="s">
        <v>188</v>
      </c>
      <c r="R857" t="s">
        <v>190</v>
      </c>
      <c r="S857" t="s">
        <v>190</v>
      </c>
      <c r="T857" t="s">
        <v>188</v>
      </c>
      <c r="U857" t="s">
        <v>190</v>
      </c>
      <c r="V857" t="s">
        <v>190</v>
      </c>
      <c r="W857" t="s">
        <v>189</v>
      </c>
      <c r="X857" t="s">
        <v>189</v>
      </c>
      <c r="Y857" t="s">
        <v>189</v>
      </c>
      <c r="Z857" t="s">
        <v>189</v>
      </c>
      <c r="AA857" t="s">
        <v>189</v>
      </c>
      <c r="AB857"/>
      <c r="AC857"/>
      <c r="AD857"/>
      <c r="AE857"/>
      <c r="AF857"/>
      <c r="AG857"/>
      <c r="AH857"/>
      <c r="AI857"/>
      <c r="AJ857"/>
      <c r="AK857"/>
      <c r="AL857"/>
      <c r="AM857"/>
      <c r="AN857" s="273"/>
      <c r="AO857" s="274"/>
      <c r="AP857"/>
      <c r="AQ857" s="241">
        <v>0</v>
      </c>
      <c r="AR857" s="241">
        <v>0</v>
      </c>
    </row>
    <row r="858" spans="1:44" x14ac:dyDescent="0.2">
      <c r="A858" s="273">
        <v>124648</v>
      </c>
      <c r="B858" t="s">
        <v>428</v>
      </c>
      <c r="C858" t="s">
        <v>190</v>
      </c>
      <c r="D858" t="s">
        <v>189</v>
      </c>
      <c r="E858" t="s">
        <v>188</v>
      </c>
      <c r="F858" t="s">
        <v>190</v>
      </c>
      <c r="G858" t="s">
        <v>188</v>
      </c>
      <c r="H858" t="s">
        <v>190</v>
      </c>
      <c r="I858" t="s">
        <v>190</v>
      </c>
      <c r="J858" t="s">
        <v>189</v>
      </c>
      <c r="K858" t="s">
        <v>190</v>
      </c>
      <c r="L858" t="s">
        <v>190</v>
      </c>
      <c r="M858" t="s">
        <v>190</v>
      </c>
      <c r="N858" t="s">
        <v>190</v>
      </c>
      <c r="O858" t="s">
        <v>190</v>
      </c>
      <c r="P858" t="s">
        <v>190</v>
      </c>
      <c r="Q858" t="s">
        <v>190</v>
      </c>
      <c r="R858" t="s">
        <v>190</v>
      </c>
      <c r="S858" t="s">
        <v>190</v>
      </c>
      <c r="T858" t="s">
        <v>188</v>
      </c>
      <c r="U858" t="s">
        <v>188</v>
      </c>
      <c r="V858" t="s">
        <v>190</v>
      </c>
      <c r="W858" t="s">
        <v>190</v>
      </c>
      <c r="X858" t="s">
        <v>190</v>
      </c>
      <c r="Y858" t="s">
        <v>190</v>
      </c>
      <c r="Z858" t="s">
        <v>190</v>
      </c>
      <c r="AA858" t="s">
        <v>190</v>
      </c>
      <c r="AB858" t="s">
        <v>189</v>
      </c>
      <c r="AC858" t="s">
        <v>189</v>
      </c>
      <c r="AD858" t="s">
        <v>189</v>
      </c>
      <c r="AE858" t="s">
        <v>189</v>
      </c>
      <c r="AF858" t="s">
        <v>189</v>
      </c>
      <c r="AG858"/>
      <c r="AH858"/>
      <c r="AI858"/>
      <c r="AJ858"/>
      <c r="AK858"/>
      <c r="AL858"/>
      <c r="AM858"/>
      <c r="AN858" s="273"/>
      <c r="AO858" s="274"/>
      <c r="AP858"/>
      <c r="AQ858" s="241">
        <v>0</v>
      </c>
      <c r="AR858" s="241">
        <v>0</v>
      </c>
    </row>
    <row r="859" spans="1:44" x14ac:dyDescent="0.2">
      <c r="A859" s="273">
        <v>124651</v>
      </c>
      <c r="B859" t="s">
        <v>428</v>
      </c>
      <c r="C859" t="s">
        <v>190</v>
      </c>
      <c r="D859" t="s">
        <v>190</v>
      </c>
      <c r="E859" t="s">
        <v>190</v>
      </c>
      <c r="F859" t="s">
        <v>190</v>
      </c>
      <c r="G859" t="s">
        <v>189</v>
      </c>
      <c r="H859" t="s">
        <v>190</v>
      </c>
      <c r="I859" t="s">
        <v>190</v>
      </c>
      <c r="J859" t="s">
        <v>189</v>
      </c>
      <c r="K859" t="s">
        <v>190</v>
      </c>
      <c r="L859" t="s">
        <v>189</v>
      </c>
      <c r="M859" t="s">
        <v>190</v>
      </c>
      <c r="N859" t="s">
        <v>190</v>
      </c>
      <c r="O859" t="s">
        <v>190</v>
      </c>
      <c r="P859" t="s">
        <v>190</v>
      </c>
      <c r="Q859" t="s">
        <v>190</v>
      </c>
      <c r="R859" t="s">
        <v>190</v>
      </c>
      <c r="S859" t="s">
        <v>190</v>
      </c>
      <c r="T859" t="s">
        <v>190</v>
      </c>
      <c r="U859" t="s">
        <v>188</v>
      </c>
      <c r="V859" t="s">
        <v>190</v>
      </c>
      <c r="W859" t="s">
        <v>190</v>
      </c>
      <c r="X859" t="s">
        <v>190</v>
      </c>
      <c r="Y859" t="s">
        <v>190</v>
      </c>
      <c r="Z859" t="s">
        <v>190</v>
      </c>
      <c r="AA859" t="s">
        <v>190</v>
      </c>
      <c r="AB859" t="s">
        <v>189</v>
      </c>
      <c r="AC859" t="s">
        <v>189</v>
      </c>
      <c r="AD859" t="s">
        <v>189</v>
      </c>
      <c r="AE859" t="s">
        <v>189</v>
      </c>
      <c r="AF859" t="s">
        <v>189</v>
      </c>
      <c r="AG859"/>
      <c r="AH859"/>
      <c r="AI859"/>
      <c r="AJ859"/>
      <c r="AK859"/>
      <c r="AL859"/>
      <c r="AM859"/>
      <c r="AN859" s="273"/>
      <c r="AO859" s="274"/>
      <c r="AP859"/>
      <c r="AQ859" s="241">
        <v>0</v>
      </c>
      <c r="AR859" s="241">
        <v>0</v>
      </c>
    </row>
    <row r="860" spans="1:44" x14ac:dyDescent="0.2">
      <c r="A860" s="273">
        <v>124652</v>
      </c>
      <c r="B860" t="s">
        <v>428</v>
      </c>
      <c r="C860" t="s">
        <v>190</v>
      </c>
      <c r="D860" t="s">
        <v>190</v>
      </c>
      <c r="E860" t="s">
        <v>188</v>
      </c>
      <c r="F860" t="s">
        <v>190</v>
      </c>
      <c r="G860" t="s">
        <v>190</v>
      </c>
      <c r="H860" t="s">
        <v>190</v>
      </c>
      <c r="I860" t="s">
        <v>190</v>
      </c>
      <c r="J860" t="s">
        <v>190</v>
      </c>
      <c r="K860" t="s">
        <v>190</v>
      </c>
      <c r="L860" t="s">
        <v>188</v>
      </c>
      <c r="M860" t="s">
        <v>190</v>
      </c>
      <c r="N860" t="s">
        <v>190</v>
      </c>
      <c r="O860" t="s">
        <v>190</v>
      </c>
      <c r="P860" t="s">
        <v>190</v>
      </c>
      <c r="Q860" t="s">
        <v>190</v>
      </c>
      <c r="R860" t="s">
        <v>190</v>
      </c>
      <c r="S860" t="s">
        <v>190</v>
      </c>
      <c r="T860" t="s">
        <v>190</v>
      </c>
      <c r="U860" t="s">
        <v>190</v>
      </c>
      <c r="V860" t="s">
        <v>190</v>
      </c>
      <c r="W860" t="s">
        <v>190</v>
      </c>
      <c r="X860" t="s">
        <v>190</v>
      </c>
      <c r="Y860" t="s">
        <v>190</v>
      </c>
      <c r="Z860" t="s">
        <v>190</v>
      </c>
      <c r="AA860" t="s">
        <v>190</v>
      </c>
      <c r="AB860" t="s">
        <v>189</v>
      </c>
      <c r="AC860" t="s">
        <v>189</v>
      </c>
      <c r="AD860" t="s">
        <v>189</v>
      </c>
      <c r="AE860" t="s">
        <v>189</v>
      </c>
      <c r="AF860" t="s">
        <v>189</v>
      </c>
      <c r="AG860"/>
      <c r="AH860"/>
      <c r="AI860"/>
      <c r="AJ860"/>
      <c r="AK860"/>
      <c r="AL860"/>
      <c r="AM860"/>
      <c r="AN860" s="273"/>
      <c r="AO860" s="274"/>
      <c r="AP860"/>
      <c r="AQ860" s="241">
        <v>0</v>
      </c>
      <c r="AR860" s="241">
        <v>0</v>
      </c>
    </row>
    <row r="861" spans="1:44" x14ac:dyDescent="0.2">
      <c r="A861" s="273">
        <v>124654</v>
      </c>
      <c r="B861" t="s">
        <v>431</v>
      </c>
      <c r="C861" t="s">
        <v>190</v>
      </c>
      <c r="D861" t="s">
        <v>190</v>
      </c>
      <c r="E861" t="s">
        <v>188</v>
      </c>
      <c r="F861" t="s">
        <v>190</v>
      </c>
      <c r="G861" t="s">
        <v>190</v>
      </c>
      <c r="H861" t="s">
        <v>190</v>
      </c>
      <c r="I861" t="s">
        <v>190</v>
      </c>
      <c r="J861" t="s">
        <v>190</v>
      </c>
      <c r="K861" t="s">
        <v>190</v>
      </c>
      <c r="L861" t="s">
        <v>188</v>
      </c>
      <c r="M861" t="s">
        <v>190</v>
      </c>
      <c r="N861" t="s">
        <v>190</v>
      </c>
      <c r="O861" t="s">
        <v>190</v>
      </c>
      <c r="P861" t="s">
        <v>190</v>
      </c>
      <c r="Q861" t="s">
        <v>190</v>
      </c>
      <c r="R861" t="s">
        <v>190</v>
      </c>
      <c r="S861" t="s">
        <v>189</v>
      </c>
      <c r="T861" t="s">
        <v>190</v>
      </c>
      <c r="U861" t="s">
        <v>190</v>
      </c>
      <c r="V861" t="s">
        <v>189</v>
      </c>
      <c r="W861" t="s">
        <v>189</v>
      </c>
      <c r="X861" t="s">
        <v>189</v>
      </c>
      <c r="Y861" t="s">
        <v>189</v>
      </c>
      <c r="Z861" t="s">
        <v>189</v>
      </c>
      <c r="AA861" t="s">
        <v>189</v>
      </c>
      <c r="AB861"/>
      <c r="AC861"/>
      <c r="AD861"/>
      <c r="AE861"/>
      <c r="AF861"/>
      <c r="AG861"/>
      <c r="AH861"/>
      <c r="AI861"/>
      <c r="AJ861"/>
      <c r="AK861"/>
      <c r="AL861"/>
      <c r="AM861"/>
      <c r="AN861" s="273"/>
      <c r="AO861" s="274"/>
      <c r="AP861"/>
      <c r="AQ861" s="241">
        <v>0</v>
      </c>
      <c r="AR861" s="241">
        <v>0</v>
      </c>
    </row>
    <row r="862" spans="1:44" x14ac:dyDescent="0.2">
      <c r="A862" s="273">
        <v>124655</v>
      </c>
      <c r="B862" t="s">
        <v>431</v>
      </c>
      <c r="C862" t="s">
        <v>190</v>
      </c>
      <c r="D862" t="s">
        <v>190</v>
      </c>
      <c r="E862" t="s">
        <v>190</v>
      </c>
      <c r="F862" t="s">
        <v>190</v>
      </c>
      <c r="G862" t="s">
        <v>190</v>
      </c>
      <c r="H862" t="s">
        <v>190</v>
      </c>
      <c r="I862" t="s">
        <v>188</v>
      </c>
      <c r="J862" t="s">
        <v>188</v>
      </c>
      <c r="K862" t="s">
        <v>188</v>
      </c>
      <c r="L862" t="s">
        <v>188</v>
      </c>
      <c r="M862" t="s">
        <v>190</v>
      </c>
      <c r="N862" t="s">
        <v>190</v>
      </c>
      <c r="O862" t="s">
        <v>190</v>
      </c>
      <c r="P862" t="s">
        <v>188</v>
      </c>
      <c r="Q862" t="s">
        <v>188</v>
      </c>
      <c r="R862" t="s">
        <v>190</v>
      </c>
      <c r="S862" t="s">
        <v>190</v>
      </c>
      <c r="T862" t="s">
        <v>190</v>
      </c>
      <c r="U862" t="s">
        <v>190</v>
      </c>
      <c r="V862" t="s">
        <v>190</v>
      </c>
      <c r="W862" t="s">
        <v>189</v>
      </c>
      <c r="X862" t="s">
        <v>189</v>
      </c>
      <c r="Y862" t="s">
        <v>189</v>
      </c>
      <c r="Z862" t="s">
        <v>189</v>
      </c>
      <c r="AA862" t="s">
        <v>189</v>
      </c>
      <c r="AB862"/>
      <c r="AC862"/>
      <c r="AD862"/>
      <c r="AE862"/>
      <c r="AF862"/>
      <c r="AG862"/>
      <c r="AH862"/>
      <c r="AI862"/>
      <c r="AJ862"/>
      <c r="AK862"/>
      <c r="AL862"/>
      <c r="AM862"/>
      <c r="AN862" s="273"/>
      <c r="AO862" s="274"/>
      <c r="AP862"/>
      <c r="AQ862" s="241">
        <v>0</v>
      </c>
      <c r="AR862" s="241">
        <v>0</v>
      </c>
    </row>
    <row r="863" spans="1:44" x14ac:dyDescent="0.2">
      <c r="A863" s="273">
        <v>124658</v>
      </c>
      <c r="B863" t="s">
        <v>431</v>
      </c>
      <c r="C863" t="s">
        <v>190</v>
      </c>
      <c r="D863" t="s">
        <v>190</v>
      </c>
      <c r="E863" t="s">
        <v>190</v>
      </c>
      <c r="F863" t="s">
        <v>190</v>
      </c>
      <c r="G863" t="s">
        <v>190</v>
      </c>
      <c r="H863" t="s">
        <v>190</v>
      </c>
      <c r="I863" t="s">
        <v>190</v>
      </c>
      <c r="J863" t="s">
        <v>190</v>
      </c>
      <c r="K863" t="s">
        <v>190</v>
      </c>
      <c r="L863" t="s">
        <v>188</v>
      </c>
      <c r="M863" t="s">
        <v>188</v>
      </c>
      <c r="N863" t="s">
        <v>190</v>
      </c>
      <c r="O863" t="s">
        <v>190</v>
      </c>
      <c r="P863" t="s">
        <v>190</v>
      </c>
      <c r="Q863" t="s">
        <v>190</v>
      </c>
      <c r="R863" t="s">
        <v>190</v>
      </c>
      <c r="S863" t="s">
        <v>188</v>
      </c>
      <c r="T863" t="s">
        <v>190</v>
      </c>
      <c r="U863" t="s">
        <v>188</v>
      </c>
      <c r="V863" t="s">
        <v>188</v>
      </c>
      <c r="W863" t="s">
        <v>189</v>
      </c>
      <c r="X863" t="s">
        <v>189</v>
      </c>
      <c r="Y863" t="s">
        <v>189</v>
      </c>
      <c r="Z863" t="s">
        <v>189</v>
      </c>
      <c r="AA863" t="s">
        <v>189</v>
      </c>
      <c r="AB863"/>
      <c r="AC863"/>
      <c r="AD863"/>
      <c r="AE863"/>
      <c r="AF863"/>
      <c r="AG863"/>
      <c r="AH863"/>
      <c r="AI863"/>
      <c r="AJ863"/>
      <c r="AK863"/>
      <c r="AL863"/>
      <c r="AM863"/>
      <c r="AN863" s="273"/>
      <c r="AO863" s="274"/>
      <c r="AP863"/>
      <c r="AQ863" s="241">
        <v>0</v>
      </c>
      <c r="AR863" s="241">
        <v>0</v>
      </c>
    </row>
    <row r="864" spans="1:44" x14ac:dyDescent="0.2">
      <c r="A864" s="273">
        <v>124659</v>
      </c>
      <c r="B864" t="s">
        <v>431</v>
      </c>
      <c r="C864" t="s">
        <v>190</v>
      </c>
      <c r="D864" t="s">
        <v>190</v>
      </c>
      <c r="E864" t="s">
        <v>190</v>
      </c>
      <c r="F864" t="s">
        <v>190</v>
      </c>
      <c r="G864" t="s">
        <v>190</v>
      </c>
      <c r="H864" t="s">
        <v>188</v>
      </c>
      <c r="I864" t="s">
        <v>190</v>
      </c>
      <c r="J864" t="s">
        <v>190</v>
      </c>
      <c r="K864" t="s">
        <v>188</v>
      </c>
      <c r="L864" t="s">
        <v>190</v>
      </c>
      <c r="M864" t="s">
        <v>190</v>
      </c>
      <c r="N864" t="s">
        <v>190</v>
      </c>
      <c r="O864" t="s">
        <v>190</v>
      </c>
      <c r="P864" t="s">
        <v>190</v>
      </c>
      <c r="Q864" t="s">
        <v>190</v>
      </c>
      <c r="R864" t="s">
        <v>190</v>
      </c>
      <c r="S864" t="s">
        <v>190</v>
      </c>
      <c r="T864" t="s">
        <v>190</v>
      </c>
      <c r="U864" t="s">
        <v>188</v>
      </c>
      <c r="V864" t="s">
        <v>189</v>
      </c>
      <c r="W864" t="s">
        <v>189</v>
      </c>
      <c r="X864" t="s">
        <v>189</v>
      </c>
      <c r="Y864" t="s">
        <v>189</v>
      </c>
      <c r="Z864" t="s">
        <v>189</v>
      </c>
      <c r="AA864" t="s">
        <v>189</v>
      </c>
      <c r="AB864"/>
      <c r="AC864"/>
      <c r="AD864"/>
      <c r="AE864"/>
      <c r="AF864"/>
      <c r="AG864"/>
      <c r="AH864"/>
      <c r="AI864"/>
      <c r="AJ864"/>
      <c r="AK864"/>
      <c r="AL864"/>
      <c r="AM864"/>
      <c r="AN864" s="273"/>
      <c r="AO864" s="274"/>
      <c r="AP864"/>
      <c r="AQ864" s="241">
        <v>0</v>
      </c>
      <c r="AR864" s="241">
        <v>0</v>
      </c>
    </row>
    <row r="865" spans="1:44" x14ac:dyDescent="0.2">
      <c r="A865" s="273">
        <v>124661</v>
      </c>
      <c r="B865" t="s">
        <v>431</v>
      </c>
      <c r="C865" t="s">
        <v>188</v>
      </c>
      <c r="D865" t="s">
        <v>188</v>
      </c>
      <c r="E865" t="s">
        <v>188</v>
      </c>
      <c r="F865" t="s">
        <v>190</v>
      </c>
      <c r="G865" t="s">
        <v>188</v>
      </c>
      <c r="H865" t="s">
        <v>190</v>
      </c>
      <c r="I865" t="s">
        <v>188</v>
      </c>
      <c r="J865" t="s">
        <v>190</v>
      </c>
      <c r="K865" t="s">
        <v>190</v>
      </c>
      <c r="L865" t="s">
        <v>188</v>
      </c>
      <c r="M865" t="s">
        <v>190</v>
      </c>
      <c r="N865" t="s">
        <v>190</v>
      </c>
      <c r="O865" t="s">
        <v>188</v>
      </c>
      <c r="P865" t="s">
        <v>190</v>
      </c>
      <c r="Q865" t="s">
        <v>190</v>
      </c>
      <c r="R865" t="s">
        <v>190</v>
      </c>
      <c r="S865" t="s">
        <v>188</v>
      </c>
      <c r="T865" t="s">
        <v>190</v>
      </c>
      <c r="U865" t="s">
        <v>190</v>
      </c>
      <c r="V865" t="s">
        <v>190</v>
      </c>
      <c r="W865" t="s">
        <v>189</v>
      </c>
      <c r="X865" t="s">
        <v>189</v>
      </c>
      <c r="Y865" t="s">
        <v>189</v>
      </c>
      <c r="Z865" t="s">
        <v>189</v>
      </c>
      <c r="AA865" t="s">
        <v>189</v>
      </c>
      <c r="AB865"/>
      <c r="AC865"/>
      <c r="AD865"/>
      <c r="AE865"/>
      <c r="AF865"/>
      <c r="AG865"/>
      <c r="AH865"/>
      <c r="AI865"/>
      <c r="AJ865"/>
      <c r="AK865"/>
      <c r="AL865"/>
      <c r="AM865"/>
      <c r="AN865" s="273"/>
      <c r="AO865" s="274"/>
      <c r="AP865"/>
      <c r="AQ865" s="241">
        <v>0</v>
      </c>
      <c r="AR865" s="241">
        <v>0</v>
      </c>
    </row>
    <row r="866" spans="1:44" x14ac:dyDescent="0.2">
      <c r="A866" s="273">
        <v>124664</v>
      </c>
      <c r="B866" t="s">
        <v>428</v>
      </c>
      <c r="C866" t="s">
        <v>190</v>
      </c>
      <c r="D866" t="s">
        <v>190</v>
      </c>
      <c r="E866" t="s">
        <v>190</v>
      </c>
      <c r="F866" t="s">
        <v>190</v>
      </c>
      <c r="G866" t="s">
        <v>190</v>
      </c>
      <c r="H866" t="s">
        <v>190</v>
      </c>
      <c r="I866" t="s">
        <v>188</v>
      </c>
      <c r="J866" t="s">
        <v>190</v>
      </c>
      <c r="K866" t="s">
        <v>190</v>
      </c>
      <c r="L866" t="s">
        <v>190</v>
      </c>
      <c r="M866" t="s">
        <v>190</v>
      </c>
      <c r="N866" t="s">
        <v>190</v>
      </c>
      <c r="O866" t="s">
        <v>190</v>
      </c>
      <c r="P866" t="s">
        <v>190</v>
      </c>
      <c r="Q866" t="s">
        <v>188</v>
      </c>
      <c r="R866" t="s">
        <v>190</v>
      </c>
      <c r="S866" t="s">
        <v>190</v>
      </c>
      <c r="T866" t="s">
        <v>190</v>
      </c>
      <c r="U866" t="s">
        <v>188</v>
      </c>
      <c r="V866" t="s">
        <v>190</v>
      </c>
      <c r="W866" t="s">
        <v>189</v>
      </c>
      <c r="X866" t="s">
        <v>190</v>
      </c>
      <c r="Y866" t="s">
        <v>189</v>
      </c>
      <c r="Z866" t="s">
        <v>190</v>
      </c>
      <c r="AA866" t="s">
        <v>190</v>
      </c>
      <c r="AB866" t="s">
        <v>189</v>
      </c>
      <c r="AC866" t="s">
        <v>189</v>
      </c>
      <c r="AD866" t="s">
        <v>189</v>
      </c>
      <c r="AE866" t="s">
        <v>189</v>
      </c>
      <c r="AF866" t="s">
        <v>189</v>
      </c>
      <c r="AG866"/>
      <c r="AH866"/>
      <c r="AI866"/>
      <c r="AJ866"/>
      <c r="AK866"/>
      <c r="AL866"/>
      <c r="AM866"/>
      <c r="AN866" s="273"/>
      <c r="AO866" s="274"/>
      <c r="AP866"/>
      <c r="AQ866" s="241">
        <v>0</v>
      </c>
      <c r="AR866" s="241">
        <v>0</v>
      </c>
    </row>
    <row r="867" spans="1:44" x14ac:dyDescent="0.2">
      <c r="A867" s="273">
        <v>124667</v>
      </c>
      <c r="B867" t="s">
        <v>428</v>
      </c>
      <c r="C867" t="s">
        <v>190</v>
      </c>
      <c r="D867" t="s">
        <v>188</v>
      </c>
      <c r="E867" t="s">
        <v>190</v>
      </c>
      <c r="F867" t="s">
        <v>190</v>
      </c>
      <c r="G867" t="s">
        <v>190</v>
      </c>
      <c r="H867" t="s">
        <v>189</v>
      </c>
      <c r="I867" t="s">
        <v>189</v>
      </c>
      <c r="J867" t="s">
        <v>189</v>
      </c>
      <c r="K867" t="s">
        <v>189</v>
      </c>
      <c r="L867" t="s">
        <v>188</v>
      </c>
      <c r="M867" t="s">
        <v>190</v>
      </c>
      <c r="N867" t="s">
        <v>190</v>
      </c>
      <c r="O867" t="s">
        <v>190</v>
      </c>
      <c r="P867" t="s">
        <v>190</v>
      </c>
      <c r="Q867" t="s">
        <v>190</v>
      </c>
      <c r="R867" t="s">
        <v>190</v>
      </c>
      <c r="S867" t="s">
        <v>190</v>
      </c>
      <c r="T867" t="s">
        <v>190</v>
      </c>
      <c r="U867" t="s">
        <v>190</v>
      </c>
      <c r="V867" t="s">
        <v>190</v>
      </c>
      <c r="W867" t="s">
        <v>190</v>
      </c>
      <c r="X867" t="s">
        <v>190</v>
      </c>
      <c r="Y867" t="s">
        <v>190</v>
      </c>
      <c r="Z867" t="s">
        <v>190</v>
      </c>
      <c r="AA867" t="s">
        <v>190</v>
      </c>
      <c r="AB867" t="s">
        <v>189</v>
      </c>
      <c r="AC867" t="s">
        <v>189</v>
      </c>
      <c r="AD867" t="s">
        <v>189</v>
      </c>
      <c r="AE867" t="s">
        <v>189</v>
      </c>
      <c r="AF867" t="s">
        <v>189</v>
      </c>
      <c r="AG867"/>
      <c r="AH867"/>
      <c r="AI867"/>
      <c r="AJ867"/>
      <c r="AK867"/>
      <c r="AL867"/>
      <c r="AM867"/>
      <c r="AN867" s="273"/>
      <c r="AO867" s="274"/>
      <c r="AP867"/>
      <c r="AQ867" s="241">
        <v>0</v>
      </c>
      <c r="AR867" s="241">
        <v>0</v>
      </c>
    </row>
    <row r="868" spans="1:44" x14ac:dyDescent="0.2">
      <c r="A868" s="273">
        <v>124670</v>
      </c>
      <c r="B868" t="s">
        <v>428</v>
      </c>
      <c r="C868" t="s">
        <v>190</v>
      </c>
      <c r="D868" t="s">
        <v>190</v>
      </c>
      <c r="E868" t="s">
        <v>188</v>
      </c>
      <c r="F868" t="s">
        <v>190</v>
      </c>
      <c r="G868" t="s">
        <v>190</v>
      </c>
      <c r="H868" t="s">
        <v>190</v>
      </c>
      <c r="I868" t="s">
        <v>190</v>
      </c>
      <c r="J868" t="s">
        <v>188</v>
      </c>
      <c r="K868" t="s">
        <v>190</v>
      </c>
      <c r="L868" t="s">
        <v>188</v>
      </c>
      <c r="M868" t="s">
        <v>190</v>
      </c>
      <c r="N868" t="s">
        <v>190</v>
      </c>
      <c r="O868" t="s">
        <v>190</v>
      </c>
      <c r="P868" t="s">
        <v>190</v>
      </c>
      <c r="Q868" t="s">
        <v>190</v>
      </c>
      <c r="R868" t="s">
        <v>190</v>
      </c>
      <c r="S868" t="s">
        <v>190</v>
      </c>
      <c r="T868" t="s">
        <v>190</v>
      </c>
      <c r="U868" t="s">
        <v>190</v>
      </c>
      <c r="V868" t="s">
        <v>190</v>
      </c>
      <c r="W868" t="s">
        <v>189</v>
      </c>
      <c r="X868" t="s">
        <v>190</v>
      </c>
      <c r="Y868" t="s">
        <v>189</v>
      </c>
      <c r="Z868" t="s">
        <v>190</v>
      </c>
      <c r="AA868" t="s">
        <v>190</v>
      </c>
      <c r="AB868" t="s">
        <v>189</v>
      </c>
      <c r="AC868" t="s">
        <v>189</v>
      </c>
      <c r="AD868" t="s">
        <v>189</v>
      </c>
      <c r="AE868" t="s">
        <v>189</v>
      </c>
      <c r="AF868" t="s">
        <v>189</v>
      </c>
      <c r="AG868"/>
      <c r="AH868"/>
      <c r="AI868"/>
      <c r="AJ868"/>
      <c r="AK868"/>
      <c r="AL868"/>
      <c r="AM868"/>
      <c r="AN868" s="273"/>
      <c r="AO868" s="274"/>
      <c r="AP868"/>
      <c r="AQ868" s="241">
        <v>0</v>
      </c>
      <c r="AR868" s="241">
        <v>0</v>
      </c>
    </row>
    <row r="869" spans="1:44" x14ac:dyDescent="0.2">
      <c r="A869" s="273">
        <v>124671</v>
      </c>
      <c r="B869" t="s">
        <v>431</v>
      </c>
      <c r="C869" t="s">
        <v>190</v>
      </c>
      <c r="D869" t="s">
        <v>190</v>
      </c>
      <c r="E869" t="s">
        <v>190</v>
      </c>
      <c r="F869" t="s">
        <v>190</v>
      </c>
      <c r="G869" t="s">
        <v>188</v>
      </c>
      <c r="H869" t="s">
        <v>190</v>
      </c>
      <c r="I869" t="s">
        <v>188</v>
      </c>
      <c r="J869" t="s">
        <v>189</v>
      </c>
      <c r="K869" t="s">
        <v>190</v>
      </c>
      <c r="L869" t="s">
        <v>188</v>
      </c>
      <c r="M869" t="s">
        <v>190</v>
      </c>
      <c r="N869" t="s">
        <v>190</v>
      </c>
      <c r="O869" t="s">
        <v>188</v>
      </c>
      <c r="P869" t="s">
        <v>190</v>
      </c>
      <c r="Q869" t="s">
        <v>190</v>
      </c>
      <c r="R869" t="s">
        <v>190</v>
      </c>
      <c r="S869" t="s">
        <v>190</v>
      </c>
      <c r="T869" t="s">
        <v>188</v>
      </c>
      <c r="U869" t="s">
        <v>188</v>
      </c>
      <c r="V869" t="s">
        <v>190</v>
      </c>
      <c r="W869" t="s">
        <v>189</v>
      </c>
      <c r="X869" t="s">
        <v>189</v>
      </c>
      <c r="Y869" t="s">
        <v>189</v>
      </c>
      <c r="Z869" t="s">
        <v>189</v>
      </c>
      <c r="AA869" t="s">
        <v>189</v>
      </c>
      <c r="AB869"/>
      <c r="AC869"/>
      <c r="AD869"/>
      <c r="AE869"/>
      <c r="AF869"/>
      <c r="AG869"/>
      <c r="AH869"/>
      <c r="AI869"/>
      <c r="AJ869"/>
      <c r="AK869"/>
      <c r="AL869"/>
      <c r="AM869"/>
      <c r="AN869" s="273"/>
      <c r="AO869" s="274"/>
      <c r="AP869"/>
      <c r="AQ869" s="241">
        <v>0</v>
      </c>
      <c r="AR869" s="241">
        <v>0</v>
      </c>
    </row>
    <row r="870" spans="1:44" x14ac:dyDescent="0.2">
      <c r="A870" s="273">
        <v>124673</v>
      </c>
      <c r="B870" t="s">
        <v>428</v>
      </c>
      <c r="C870" t="s">
        <v>189</v>
      </c>
      <c r="D870" t="s">
        <v>189</v>
      </c>
      <c r="E870" t="s">
        <v>189</v>
      </c>
      <c r="F870" t="s">
        <v>189</v>
      </c>
      <c r="G870" t="s">
        <v>188</v>
      </c>
      <c r="H870" t="s">
        <v>190</v>
      </c>
      <c r="I870" t="s">
        <v>189</v>
      </c>
      <c r="J870" t="s">
        <v>189</v>
      </c>
      <c r="K870" t="s">
        <v>189</v>
      </c>
      <c r="L870" t="s">
        <v>189</v>
      </c>
      <c r="M870" t="s">
        <v>190</v>
      </c>
      <c r="N870" t="s">
        <v>190</v>
      </c>
      <c r="O870" t="s">
        <v>190</v>
      </c>
      <c r="P870" t="s">
        <v>190</v>
      </c>
      <c r="Q870" t="s">
        <v>190</v>
      </c>
      <c r="R870" t="s">
        <v>190</v>
      </c>
      <c r="S870" t="s">
        <v>190</v>
      </c>
      <c r="T870" t="s">
        <v>190</v>
      </c>
      <c r="U870" t="s">
        <v>190</v>
      </c>
      <c r="V870" t="s">
        <v>190</v>
      </c>
      <c r="W870" t="s">
        <v>190</v>
      </c>
      <c r="X870" t="s">
        <v>190</v>
      </c>
      <c r="Y870" t="s">
        <v>190</v>
      </c>
      <c r="Z870" t="s">
        <v>190</v>
      </c>
      <c r="AA870" t="s">
        <v>190</v>
      </c>
      <c r="AB870" t="s">
        <v>189</v>
      </c>
      <c r="AC870" t="s">
        <v>189</v>
      </c>
      <c r="AD870" t="s">
        <v>189</v>
      </c>
      <c r="AE870" t="s">
        <v>189</v>
      </c>
      <c r="AF870" t="s">
        <v>189</v>
      </c>
      <c r="AG870"/>
      <c r="AH870"/>
      <c r="AI870"/>
      <c r="AJ870"/>
      <c r="AK870"/>
      <c r="AL870"/>
      <c r="AM870"/>
      <c r="AN870" s="273"/>
      <c r="AO870" s="274"/>
      <c r="AP870"/>
      <c r="AQ870" s="241">
        <v>0</v>
      </c>
      <c r="AR870" s="241">
        <v>0</v>
      </c>
    </row>
    <row r="871" spans="1:44" x14ac:dyDescent="0.2">
      <c r="A871" s="273">
        <v>124680</v>
      </c>
      <c r="B871" t="s">
        <v>428</v>
      </c>
      <c r="C871" t="s">
        <v>190</v>
      </c>
      <c r="D871" t="s">
        <v>188</v>
      </c>
      <c r="E871" t="s">
        <v>190</v>
      </c>
      <c r="F871" t="s">
        <v>189</v>
      </c>
      <c r="G871" t="s">
        <v>190</v>
      </c>
      <c r="H871" t="s">
        <v>190</v>
      </c>
      <c r="I871" t="s">
        <v>190</v>
      </c>
      <c r="J871" t="s">
        <v>190</v>
      </c>
      <c r="K871" t="s">
        <v>189</v>
      </c>
      <c r="L871" t="s">
        <v>188</v>
      </c>
      <c r="M871" t="s">
        <v>190</v>
      </c>
      <c r="N871" t="s">
        <v>190</v>
      </c>
      <c r="O871" t="s">
        <v>190</v>
      </c>
      <c r="P871" t="s">
        <v>190</v>
      </c>
      <c r="Q871" t="s">
        <v>190</v>
      </c>
      <c r="R871" t="s">
        <v>190</v>
      </c>
      <c r="S871" t="s">
        <v>190</v>
      </c>
      <c r="T871" t="s">
        <v>188</v>
      </c>
      <c r="U871" t="s">
        <v>188</v>
      </c>
      <c r="V871" t="s">
        <v>190</v>
      </c>
      <c r="W871" t="s">
        <v>190</v>
      </c>
      <c r="X871" t="s">
        <v>190</v>
      </c>
      <c r="Y871" t="s">
        <v>189</v>
      </c>
      <c r="Z871" t="s">
        <v>190</v>
      </c>
      <c r="AA871" t="s">
        <v>190</v>
      </c>
      <c r="AB871" t="s">
        <v>189</v>
      </c>
      <c r="AC871" t="s">
        <v>189</v>
      </c>
      <c r="AD871" t="s">
        <v>189</v>
      </c>
      <c r="AE871" t="s">
        <v>189</v>
      </c>
      <c r="AF871" t="s">
        <v>189</v>
      </c>
      <c r="AG871"/>
      <c r="AH871"/>
      <c r="AI871"/>
      <c r="AJ871"/>
      <c r="AK871"/>
      <c r="AL871"/>
      <c r="AM871"/>
      <c r="AN871" s="273"/>
      <c r="AO871" s="274"/>
      <c r="AP871"/>
      <c r="AQ871" s="241">
        <v>0</v>
      </c>
      <c r="AR871" s="241">
        <v>0</v>
      </c>
    </row>
    <row r="872" spans="1:44" x14ac:dyDescent="0.2">
      <c r="A872" s="273">
        <v>124683</v>
      </c>
      <c r="B872" t="s">
        <v>428</v>
      </c>
      <c r="C872" t="s">
        <v>190</v>
      </c>
      <c r="D872" t="s">
        <v>190</v>
      </c>
      <c r="E872" t="s">
        <v>188</v>
      </c>
      <c r="F872" t="s">
        <v>190</v>
      </c>
      <c r="G872" t="s">
        <v>190</v>
      </c>
      <c r="H872" t="s">
        <v>190</v>
      </c>
      <c r="I872" t="s">
        <v>189</v>
      </c>
      <c r="J872" t="s">
        <v>189</v>
      </c>
      <c r="K872" t="s">
        <v>189</v>
      </c>
      <c r="L872" t="s">
        <v>190</v>
      </c>
      <c r="M872" t="s">
        <v>190</v>
      </c>
      <c r="N872" t="s">
        <v>190</v>
      </c>
      <c r="O872" t="s">
        <v>190</v>
      </c>
      <c r="P872" t="s">
        <v>190</v>
      </c>
      <c r="Q872" t="s">
        <v>190</v>
      </c>
      <c r="R872" t="s">
        <v>190</v>
      </c>
      <c r="S872" t="s">
        <v>190</v>
      </c>
      <c r="T872" t="s">
        <v>190</v>
      </c>
      <c r="U872" t="s">
        <v>190</v>
      </c>
      <c r="V872" t="s">
        <v>190</v>
      </c>
      <c r="W872" t="s">
        <v>190</v>
      </c>
      <c r="X872" t="s">
        <v>190</v>
      </c>
      <c r="Y872" t="s">
        <v>190</v>
      </c>
      <c r="Z872" t="s">
        <v>190</v>
      </c>
      <c r="AA872" t="s">
        <v>190</v>
      </c>
      <c r="AB872" t="s">
        <v>189</v>
      </c>
      <c r="AC872" t="s">
        <v>189</v>
      </c>
      <c r="AD872" t="s">
        <v>189</v>
      </c>
      <c r="AE872" t="s">
        <v>189</v>
      </c>
      <c r="AF872" t="s">
        <v>189</v>
      </c>
      <c r="AG872"/>
      <c r="AH872"/>
      <c r="AI872"/>
      <c r="AJ872"/>
      <c r="AK872"/>
      <c r="AL872"/>
      <c r="AM872"/>
      <c r="AN872" s="273"/>
      <c r="AO872" s="274"/>
      <c r="AP872"/>
      <c r="AQ872" s="241">
        <v>0</v>
      </c>
      <c r="AR872" s="241">
        <v>0</v>
      </c>
    </row>
    <row r="873" spans="1:44" x14ac:dyDescent="0.2">
      <c r="A873" s="273">
        <v>124684</v>
      </c>
      <c r="B873" t="s">
        <v>428</v>
      </c>
      <c r="C873" t="s">
        <v>190</v>
      </c>
      <c r="D873" t="s">
        <v>190</v>
      </c>
      <c r="E873" t="s">
        <v>190</v>
      </c>
      <c r="F873" t="s">
        <v>190</v>
      </c>
      <c r="G873" t="s">
        <v>190</v>
      </c>
      <c r="H873" t="s">
        <v>190</v>
      </c>
      <c r="I873" t="s">
        <v>188</v>
      </c>
      <c r="J873" t="s">
        <v>190</v>
      </c>
      <c r="K873" t="s">
        <v>190</v>
      </c>
      <c r="L873" t="s">
        <v>188</v>
      </c>
      <c r="M873" t="s">
        <v>190</v>
      </c>
      <c r="N873" t="s">
        <v>190</v>
      </c>
      <c r="O873" t="s">
        <v>190</v>
      </c>
      <c r="P873" t="s">
        <v>188</v>
      </c>
      <c r="Q873" t="s">
        <v>188</v>
      </c>
      <c r="R873" t="s">
        <v>190</v>
      </c>
      <c r="S873" t="s">
        <v>190</v>
      </c>
      <c r="T873" t="s">
        <v>188</v>
      </c>
      <c r="U873" t="s">
        <v>188</v>
      </c>
      <c r="V873" t="s">
        <v>190</v>
      </c>
      <c r="W873" t="s">
        <v>190</v>
      </c>
      <c r="X873" t="s">
        <v>190</v>
      </c>
      <c r="Y873" t="s">
        <v>190</v>
      </c>
      <c r="Z873" t="s">
        <v>190</v>
      </c>
      <c r="AA873" t="s">
        <v>190</v>
      </c>
      <c r="AB873" t="s">
        <v>189</v>
      </c>
      <c r="AC873" t="s">
        <v>189</v>
      </c>
      <c r="AD873" t="s">
        <v>189</v>
      </c>
      <c r="AE873" t="s">
        <v>189</v>
      </c>
      <c r="AF873" t="s">
        <v>189</v>
      </c>
      <c r="AG873"/>
      <c r="AH873"/>
      <c r="AI873"/>
      <c r="AJ873"/>
      <c r="AK873"/>
      <c r="AL873"/>
      <c r="AM873"/>
      <c r="AN873" s="273"/>
      <c r="AO873" s="274"/>
      <c r="AP873"/>
      <c r="AQ873" s="241">
        <v>0</v>
      </c>
      <c r="AR873" s="241">
        <v>0</v>
      </c>
    </row>
    <row r="874" spans="1:44" x14ac:dyDescent="0.2">
      <c r="A874" s="273">
        <v>124684</v>
      </c>
      <c r="B874" t="s">
        <v>428</v>
      </c>
      <c r="C874" t="s">
        <v>190</v>
      </c>
      <c r="D874" t="s">
        <v>190</v>
      </c>
      <c r="E874" t="s">
        <v>190</v>
      </c>
      <c r="F874" t="s">
        <v>190</v>
      </c>
      <c r="G874" t="s">
        <v>190</v>
      </c>
      <c r="H874" t="s">
        <v>190</v>
      </c>
      <c r="I874" t="s">
        <v>188</v>
      </c>
      <c r="J874" t="s">
        <v>190</v>
      </c>
      <c r="K874" t="s">
        <v>190</v>
      </c>
      <c r="L874" t="s">
        <v>188</v>
      </c>
      <c r="M874" t="s">
        <v>190</v>
      </c>
      <c r="N874" t="s">
        <v>190</v>
      </c>
      <c r="O874" t="s">
        <v>190</v>
      </c>
      <c r="P874" t="s">
        <v>188</v>
      </c>
      <c r="Q874" t="s">
        <v>188</v>
      </c>
      <c r="R874" t="s">
        <v>190</v>
      </c>
      <c r="S874" t="s">
        <v>190</v>
      </c>
      <c r="T874" t="s">
        <v>188</v>
      </c>
      <c r="U874" t="s">
        <v>188</v>
      </c>
      <c r="V874" t="s">
        <v>190</v>
      </c>
      <c r="W874" t="s">
        <v>190</v>
      </c>
      <c r="X874" t="s">
        <v>190</v>
      </c>
      <c r="Y874" t="s">
        <v>190</v>
      </c>
      <c r="Z874" t="s">
        <v>190</v>
      </c>
      <c r="AA874" t="s">
        <v>190</v>
      </c>
      <c r="AB874" t="s">
        <v>189</v>
      </c>
      <c r="AC874" t="s">
        <v>189</v>
      </c>
      <c r="AD874" t="s">
        <v>189</v>
      </c>
      <c r="AE874" t="s">
        <v>189</v>
      </c>
      <c r="AF874" t="s">
        <v>189</v>
      </c>
      <c r="AG874"/>
      <c r="AH874"/>
      <c r="AI874"/>
      <c r="AJ874"/>
      <c r="AK874"/>
      <c r="AL874"/>
      <c r="AM874"/>
      <c r="AN874" s="273"/>
      <c r="AO874" s="274"/>
      <c r="AP874"/>
      <c r="AQ874" s="241">
        <v>0</v>
      </c>
      <c r="AR874" s="241">
        <v>0</v>
      </c>
    </row>
    <row r="875" spans="1:44" x14ac:dyDescent="0.2">
      <c r="A875" s="273">
        <v>124687</v>
      </c>
      <c r="B875" t="s">
        <v>428</v>
      </c>
      <c r="C875" t="s">
        <v>188</v>
      </c>
      <c r="D875" t="s">
        <v>190</v>
      </c>
      <c r="E875" t="s">
        <v>190</v>
      </c>
      <c r="F875" t="s">
        <v>189</v>
      </c>
      <c r="G875" t="s">
        <v>189</v>
      </c>
      <c r="H875" t="s">
        <v>190</v>
      </c>
      <c r="I875" t="s">
        <v>190</v>
      </c>
      <c r="J875" t="s">
        <v>190</v>
      </c>
      <c r="K875" t="s">
        <v>190</v>
      </c>
      <c r="L875" t="s">
        <v>190</v>
      </c>
      <c r="M875" t="s">
        <v>190</v>
      </c>
      <c r="N875" t="s">
        <v>190</v>
      </c>
      <c r="O875" t="s">
        <v>190</v>
      </c>
      <c r="P875" t="s">
        <v>190</v>
      </c>
      <c r="Q875" t="s">
        <v>190</v>
      </c>
      <c r="R875" t="s">
        <v>190</v>
      </c>
      <c r="S875" t="s">
        <v>190</v>
      </c>
      <c r="T875" t="s">
        <v>190</v>
      </c>
      <c r="U875" t="s">
        <v>190</v>
      </c>
      <c r="V875" t="s">
        <v>190</v>
      </c>
      <c r="W875" t="s">
        <v>190</v>
      </c>
      <c r="X875" t="s">
        <v>190</v>
      </c>
      <c r="Y875" t="s">
        <v>190</v>
      </c>
      <c r="Z875" t="s">
        <v>190</v>
      </c>
      <c r="AA875" t="s">
        <v>190</v>
      </c>
      <c r="AB875" t="s">
        <v>189</v>
      </c>
      <c r="AC875" t="s">
        <v>189</v>
      </c>
      <c r="AD875" t="s">
        <v>189</v>
      </c>
      <c r="AE875" t="s">
        <v>189</v>
      </c>
      <c r="AF875" t="s">
        <v>189</v>
      </c>
      <c r="AG875"/>
      <c r="AH875"/>
      <c r="AI875"/>
      <c r="AJ875"/>
      <c r="AK875"/>
      <c r="AL875"/>
      <c r="AM875"/>
      <c r="AN875" s="273"/>
      <c r="AO875" s="274"/>
      <c r="AP875"/>
      <c r="AQ875" s="241">
        <v>0</v>
      </c>
      <c r="AR875" s="241">
        <v>0</v>
      </c>
    </row>
    <row r="876" spans="1:44" x14ac:dyDescent="0.2">
      <c r="A876" s="273">
        <v>124697</v>
      </c>
      <c r="B876" t="s">
        <v>428</v>
      </c>
      <c r="C876" t="s">
        <v>190</v>
      </c>
      <c r="D876" t="s">
        <v>190</v>
      </c>
      <c r="E876" t="s">
        <v>190</v>
      </c>
      <c r="F876" t="s">
        <v>190</v>
      </c>
      <c r="G876" t="s">
        <v>189</v>
      </c>
      <c r="H876" t="s">
        <v>190</v>
      </c>
      <c r="I876" t="s">
        <v>190</v>
      </c>
      <c r="J876" t="s">
        <v>189</v>
      </c>
      <c r="K876" t="s">
        <v>190</v>
      </c>
      <c r="L876" t="s">
        <v>188</v>
      </c>
      <c r="M876" t="s">
        <v>190</v>
      </c>
      <c r="N876" t="s">
        <v>190</v>
      </c>
      <c r="O876" t="s">
        <v>190</v>
      </c>
      <c r="P876" t="s">
        <v>190</v>
      </c>
      <c r="Q876" t="s">
        <v>190</v>
      </c>
      <c r="R876" t="s">
        <v>190</v>
      </c>
      <c r="S876" t="s">
        <v>190</v>
      </c>
      <c r="T876" t="s">
        <v>190</v>
      </c>
      <c r="U876" t="s">
        <v>190</v>
      </c>
      <c r="V876" t="s">
        <v>190</v>
      </c>
      <c r="W876" t="s">
        <v>190</v>
      </c>
      <c r="X876" t="s">
        <v>190</v>
      </c>
      <c r="Y876" t="s">
        <v>190</v>
      </c>
      <c r="Z876" t="s">
        <v>190</v>
      </c>
      <c r="AA876" t="s">
        <v>190</v>
      </c>
      <c r="AB876" t="s">
        <v>189</v>
      </c>
      <c r="AC876" t="s">
        <v>189</v>
      </c>
      <c r="AD876" t="s">
        <v>189</v>
      </c>
      <c r="AE876" t="s">
        <v>189</v>
      </c>
      <c r="AF876" t="s">
        <v>189</v>
      </c>
      <c r="AG876"/>
      <c r="AH876"/>
      <c r="AI876"/>
      <c r="AJ876"/>
      <c r="AK876"/>
      <c r="AL876"/>
      <c r="AM876"/>
      <c r="AN876" s="273"/>
      <c r="AO876" s="274"/>
      <c r="AP876"/>
      <c r="AQ876" s="241">
        <v>0</v>
      </c>
      <c r="AR876" s="241">
        <v>0</v>
      </c>
    </row>
    <row r="877" spans="1:44" x14ac:dyDescent="0.2">
      <c r="A877" s="273">
        <v>124702</v>
      </c>
      <c r="B877" t="s">
        <v>428</v>
      </c>
      <c r="C877" t="s">
        <v>190</v>
      </c>
      <c r="D877" t="s">
        <v>190</v>
      </c>
      <c r="E877" t="s">
        <v>188</v>
      </c>
      <c r="F877" t="s">
        <v>188</v>
      </c>
      <c r="G877" t="s">
        <v>188</v>
      </c>
      <c r="H877" t="s">
        <v>190</v>
      </c>
      <c r="I877" t="s">
        <v>190</v>
      </c>
      <c r="J877" t="s">
        <v>190</v>
      </c>
      <c r="K877" t="s">
        <v>189</v>
      </c>
      <c r="L877" t="s">
        <v>190</v>
      </c>
      <c r="M877" t="s">
        <v>190</v>
      </c>
      <c r="N877" t="s">
        <v>190</v>
      </c>
      <c r="O877" t="s">
        <v>190</v>
      </c>
      <c r="P877" t="s">
        <v>190</v>
      </c>
      <c r="Q877" t="s">
        <v>188</v>
      </c>
      <c r="R877" t="s">
        <v>190</v>
      </c>
      <c r="S877" t="s">
        <v>190</v>
      </c>
      <c r="T877" t="s">
        <v>190</v>
      </c>
      <c r="U877" t="s">
        <v>190</v>
      </c>
      <c r="V877" t="s">
        <v>190</v>
      </c>
      <c r="W877" t="s">
        <v>189</v>
      </c>
      <c r="X877" t="s">
        <v>189</v>
      </c>
      <c r="Y877" t="s">
        <v>189</v>
      </c>
      <c r="Z877" t="s">
        <v>189</v>
      </c>
      <c r="AA877" t="s">
        <v>189</v>
      </c>
      <c r="AB877" t="s">
        <v>189</v>
      </c>
      <c r="AC877" t="s">
        <v>189</v>
      </c>
      <c r="AD877" t="s">
        <v>189</v>
      </c>
      <c r="AE877" t="s">
        <v>189</v>
      </c>
      <c r="AF877" t="s">
        <v>189</v>
      </c>
      <c r="AG877"/>
      <c r="AH877"/>
      <c r="AI877"/>
      <c r="AJ877"/>
      <c r="AK877"/>
      <c r="AL877"/>
      <c r="AM877"/>
      <c r="AN877" s="273"/>
      <c r="AO877" s="274"/>
      <c r="AP877"/>
      <c r="AQ877" s="241">
        <v>0</v>
      </c>
      <c r="AR877" s="241">
        <v>0</v>
      </c>
    </row>
    <row r="878" spans="1:44" x14ac:dyDescent="0.2">
      <c r="A878" s="273">
        <v>124705</v>
      </c>
      <c r="B878" t="s">
        <v>431</v>
      </c>
      <c r="C878" t="s">
        <v>188</v>
      </c>
      <c r="D878" t="s">
        <v>188</v>
      </c>
      <c r="E878" t="s">
        <v>190</v>
      </c>
      <c r="F878" t="s">
        <v>190</v>
      </c>
      <c r="G878" t="s">
        <v>190</v>
      </c>
      <c r="H878" t="s">
        <v>190</v>
      </c>
      <c r="I878" t="s">
        <v>190</v>
      </c>
      <c r="J878" t="s">
        <v>188</v>
      </c>
      <c r="K878" t="s">
        <v>188</v>
      </c>
      <c r="L878" t="s">
        <v>190</v>
      </c>
      <c r="M878" t="s">
        <v>190</v>
      </c>
      <c r="N878" t="s">
        <v>188</v>
      </c>
      <c r="O878" t="s">
        <v>188</v>
      </c>
      <c r="P878" t="s">
        <v>188</v>
      </c>
      <c r="Q878" t="s">
        <v>188</v>
      </c>
      <c r="R878" t="s">
        <v>188</v>
      </c>
      <c r="S878" t="s">
        <v>190</v>
      </c>
      <c r="T878" t="s">
        <v>188</v>
      </c>
      <c r="U878" t="s">
        <v>188</v>
      </c>
      <c r="V878" t="s">
        <v>188</v>
      </c>
      <c r="W878" t="s">
        <v>189</v>
      </c>
      <c r="X878" t="s">
        <v>189</v>
      </c>
      <c r="Y878" t="s">
        <v>189</v>
      </c>
      <c r="Z878" t="s">
        <v>189</v>
      </c>
      <c r="AA878" t="s">
        <v>189</v>
      </c>
      <c r="AB878"/>
      <c r="AC878"/>
      <c r="AD878"/>
      <c r="AE878"/>
      <c r="AF878"/>
      <c r="AG878"/>
      <c r="AH878"/>
      <c r="AI878"/>
      <c r="AJ878"/>
      <c r="AK878"/>
      <c r="AL878"/>
      <c r="AM878"/>
      <c r="AN878" s="273"/>
      <c r="AO878" s="274"/>
      <c r="AP878"/>
      <c r="AQ878" s="241">
        <v>0</v>
      </c>
      <c r="AR878" s="241">
        <v>0</v>
      </c>
    </row>
    <row r="879" spans="1:44" x14ac:dyDescent="0.2">
      <c r="A879" s="273">
        <v>124706</v>
      </c>
      <c r="B879" t="s">
        <v>428</v>
      </c>
      <c r="C879" t="s">
        <v>188</v>
      </c>
      <c r="D879" t="s">
        <v>188</v>
      </c>
      <c r="E879" t="s">
        <v>188</v>
      </c>
      <c r="F879" t="s">
        <v>188</v>
      </c>
      <c r="G879" t="s">
        <v>188</v>
      </c>
      <c r="H879" t="s">
        <v>188</v>
      </c>
      <c r="I879" t="s">
        <v>188</v>
      </c>
      <c r="J879" t="s">
        <v>190</v>
      </c>
      <c r="K879" t="s">
        <v>189</v>
      </c>
      <c r="L879" t="s">
        <v>188</v>
      </c>
      <c r="M879" t="s">
        <v>190</v>
      </c>
      <c r="N879" t="s">
        <v>190</v>
      </c>
      <c r="O879" t="s">
        <v>190</v>
      </c>
      <c r="P879" t="s">
        <v>190</v>
      </c>
      <c r="Q879" t="s">
        <v>188</v>
      </c>
      <c r="R879" t="s">
        <v>190</v>
      </c>
      <c r="S879" t="s">
        <v>190</v>
      </c>
      <c r="T879" t="s">
        <v>190</v>
      </c>
      <c r="U879" t="s">
        <v>188</v>
      </c>
      <c r="V879" t="s">
        <v>190</v>
      </c>
      <c r="W879" t="s">
        <v>190</v>
      </c>
      <c r="X879" t="s">
        <v>190</v>
      </c>
      <c r="Y879" t="s">
        <v>190</v>
      </c>
      <c r="Z879" t="s">
        <v>190</v>
      </c>
      <c r="AA879" t="s">
        <v>190</v>
      </c>
      <c r="AB879" t="s">
        <v>189</v>
      </c>
      <c r="AC879" t="s">
        <v>189</v>
      </c>
      <c r="AD879" t="s">
        <v>189</v>
      </c>
      <c r="AE879" t="s">
        <v>189</v>
      </c>
      <c r="AF879" t="s">
        <v>189</v>
      </c>
      <c r="AG879"/>
      <c r="AH879"/>
      <c r="AI879"/>
      <c r="AJ879"/>
      <c r="AK879"/>
      <c r="AL879"/>
      <c r="AM879"/>
      <c r="AN879" s="273"/>
      <c r="AO879" s="274"/>
      <c r="AP879"/>
      <c r="AQ879" s="241">
        <v>0</v>
      </c>
      <c r="AR879" s="241">
        <v>0</v>
      </c>
    </row>
    <row r="880" spans="1:44" x14ac:dyDescent="0.2">
      <c r="A880" s="244">
        <v>124715</v>
      </c>
      <c r="B880" t="s">
        <v>428</v>
      </c>
      <c r="C880" s="241" t="s">
        <v>189</v>
      </c>
      <c r="D880" s="241" t="s">
        <v>189</v>
      </c>
      <c r="E880" s="241" t="s">
        <v>189</v>
      </c>
      <c r="F880" s="241" t="s">
        <v>189</v>
      </c>
      <c r="G880" s="241" t="s">
        <v>190</v>
      </c>
      <c r="H880" s="241" t="s">
        <v>189</v>
      </c>
      <c r="I880" s="241" t="s">
        <v>189</v>
      </c>
      <c r="J880" s="241" t="s">
        <v>189</v>
      </c>
      <c r="K880" s="241" t="s">
        <v>189</v>
      </c>
      <c r="L880" s="241" t="s">
        <v>188</v>
      </c>
      <c r="M880" s="241" t="s">
        <v>190</v>
      </c>
      <c r="N880" s="241" t="s">
        <v>190</v>
      </c>
      <c r="O880" s="241" t="s">
        <v>190</v>
      </c>
      <c r="P880" s="241" t="s">
        <v>190</v>
      </c>
      <c r="Q880" s="241" t="s">
        <v>190</v>
      </c>
      <c r="R880" s="241" t="s">
        <v>190</v>
      </c>
      <c r="S880" s="241" t="s">
        <v>190</v>
      </c>
      <c r="T880" s="241" t="s">
        <v>190</v>
      </c>
      <c r="U880" s="241" t="s">
        <v>190</v>
      </c>
      <c r="V880" s="241" t="s">
        <v>190</v>
      </c>
      <c r="W880" s="241" t="s">
        <v>189</v>
      </c>
      <c r="X880" s="241" t="s">
        <v>189</v>
      </c>
      <c r="Y880" s="241" t="s">
        <v>189</v>
      </c>
      <c r="Z880" s="241" t="s">
        <v>189</v>
      </c>
      <c r="AA880" s="241" t="s">
        <v>189</v>
      </c>
      <c r="AN880" s="244"/>
      <c r="AO880" s="249"/>
      <c r="AQ880" s="241">
        <v>0</v>
      </c>
      <c r="AR880" s="241">
        <v>0</v>
      </c>
    </row>
    <row r="881" spans="1:44" x14ac:dyDescent="0.2">
      <c r="A881" s="273">
        <v>124717</v>
      </c>
      <c r="B881" t="s">
        <v>428</v>
      </c>
      <c r="C881" t="s">
        <v>190</v>
      </c>
      <c r="D881" t="s">
        <v>190</v>
      </c>
      <c r="E881" t="s">
        <v>188</v>
      </c>
      <c r="F881" t="s">
        <v>190</v>
      </c>
      <c r="G881" t="s">
        <v>190</v>
      </c>
      <c r="H881" t="s">
        <v>190</v>
      </c>
      <c r="I881" t="s">
        <v>188</v>
      </c>
      <c r="J881" t="s">
        <v>190</v>
      </c>
      <c r="K881" t="s">
        <v>190</v>
      </c>
      <c r="L881" t="s">
        <v>188</v>
      </c>
      <c r="M881" t="s">
        <v>190</v>
      </c>
      <c r="N881" t="s">
        <v>190</v>
      </c>
      <c r="O881" t="s">
        <v>190</v>
      </c>
      <c r="P881" t="s">
        <v>190</v>
      </c>
      <c r="Q881" t="s">
        <v>190</v>
      </c>
      <c r="R881" t="s">
        <v>190</v>
      </c>
      <c r="S881" t="s">
        <v>190</v>
      </c>
      <c r="T881" t="s">
        <v>190</v>
      </c>
      <c r="U881" t="s">
        <v>190</v>
      </c>
      <c r="V881" t="s">
        <v>190</v>
      </c>
      <c r="W881" t="s">
        <v>190</v>
      </c>
      <c r="X881" t="s">
        <v>189</v>
      </c>
      <c r="Y881" t="s">
        <v>189</v>
      </c>
      <c r="Z881" t="s">
        <v>189</v>
      </c>
      <c r="AA881" t="s">
        <v>189</v>
      </c>
      <c r="AB881" t="s">
        <v>189</v>
      </c>
      <c r="AC881" t="s">
        <v>189</v>
      </c>
      <c r="AD881" t="s">
        <v>189</v>
      </c>
      <c r="AE881" t="s">
        <v>189</v>
      </c>
      <c r="AF881" t="s">
        <v>189</v>
      </c>
      <c r="AG881"/>
      <c r="AH881"/>
      <c r="AI881"/>
      <c r="AJ881"/>
      <c r="AK881"/>
      <c r="AL881"/>
      <c r="AM881"/>
      <c r="AN881" s="273"/>
      <c r="AO881" s="274"/>
      <c r="AP881"/>
      <c r="AQ881" s="241">
        <v>0</v>
      </c>
      <c r="AR881" s="241">
        <v>0</v>
      </c>
    </row>
    <row r="882" spans="1:44" x14ac:dyDescent="0.2">
      <c r="A882" s="273">
        <v>124718</v>
      </c>
      <c r="B882" t="s">
        <v>431</v>
      </c>
      <c r="C882" t="s">
        <v>190</v>
      </c>
      <c r="D882" t="s">
        <v>190</v>
      </c>
      <c r="E882" t="s">
        <v>188</v>
      </c>
      <c r="F882" t="s">
        <v>188</v>
      </c>
      <c r="G882" t="s">
        <v>188</v>
      </c>
      <c r="H882" t="s">
        <v>190</v>
      </c>
      <c r="I882" t="s">
        <v>188</v>
      </c>
      <c r="J882" t="s">
        <v>188</v>
      </c>
      <c r="K882" t="s">
        <v>190</v>
      </c>
      <c r="L882" t="s">
        <v>188</v>
      </c>
      <c r="M882" t="s">
        <v>188</v>
      </c>
      <c r="N882" t="s">
        <v>190</v>
      </c>
      <c r="O882" t="s">
        <v>188</v>
      </c>
      <c r="P882" t="s">
        <v>190</v>
      </c>
      <c r="Q882" t="s">
        <v>188</v>
      </c>
      <c r="R882" t="s">
        <v>188</v>
      </c>
      <c r="S882" t="s">
        <v>190</v>
      </c>
      <c r="T882" t="s">
        <v>188</v>
      </c>
      <c r="U882" t="s">
        <v>188</v>
      </c>
      <c r="V882" t="s">
        <v>190</v>
      </c>
      <c r="W882" t="s">
        <v>189</v>
      </c>
      <c r="X882" t="s">
        <v>189</v>
      </c>
      <c r="Y882" t="s">
        <v>189</v>
      </c>
      <c r="Z882" t="s">
        <v>189</v>
      </c>
      <c r="AA882" t="s">
        <v>189</v>
      </c>
      <c r="AB882"/>
      <c r="AC882"/>
      <c r="AD882"/>
      <c r="AE882"/>
      <c r="AF882"/>
      <c r="AG882"/>
      <c r="AH882"/>
      <c r="AI882"/>
      <c r="AJ882"/>
      <c r="AK882"/>
      <c r="AL882"/>
      <c r="AM882"/>
      <c r="AN882" s="273"/>
      <c r="AO882" s="274"/>
      <c r="AP882"/>
      <c r="AQ882" s="241">
        <v>0</v>
      </c>
      <c r="AR882" s="241">
        <v>0</v>
      </c>
    </row>
    <row r="883" spans="1:44" x14ac:dyDescent="0.2">
      <c r="A883" s="244">
        <v>124721</v>
      </c>
      <c r="B883" t="s">
        <v>428</v>
      </c>
      <c r="C883" s="241" t="s">
        <v>190</v>
      </c>
      <c r="D883" s="241" t="s">
        <v>188</v>
      </c>
      <c r="E883" s="241" t="s">
        <v>188</v>
      </c>
      <c r="F883" s="241" t="s">
        <v>190</v>
      </c>
      <c r="G883" s="241" t="s">
        <v>188</v>
      </c>
      <c r="H883" s="241" t="s">
        <v>190</v>
      </c>
      <c r="I883" s="241" t="s">
        <v>189</v>
      </c>
      <c r="J883" s="241" t="s">
        <v>189</v>
      </c>
      <c r="K883" s="241" t="s">
        <v>190</v>
      </c>
      <c r="L883" s="241" t="s">
        <v>189</v>
      </c>
      <c r="M883" s="241" t="s">
        <v>190</v>
      </c>
      <c r="N883" s="241" t="s">
        <v>190</v>
      </c>
      <c r="O883" s="241" t="s">
        <v>190</v>
      </c>
      <c r="P883" s="241" t="s">
        <v>190</v>
      </c>
      <c r="Q883" s="241" t="s">
        <v>188</v>
      </c>
      <c r="R883" s="241" t="s">
        <v>190</v>
      </c>
      <c r="S883" s="241" t="s">
        <v>190</v>
      </c>
      <c r="T883" s="241" t="s">
        <v>190</v>
      </c>
      <c r="U883" s="241" t="s">
        <v>190</v>
      </c>
      <c r="V883" s="241" t="s">
        <v>190</v>
      </c>
      <c r="W883" s="241" t="s">
        <v>189</v>
      </c>
      <c r="X883" s="241" t="s">
        <v>189</v>
      </c>
      <c r="Y883" s="241" t="s">
        <v>189</v>
      </c>
      <c r="Z883" s="241" t="s">
        <v>189</v>
      </c>
      <c r="AA883" s="241" t="s">
        <v>189</v>
      </c>
      <c r="AN883" s="244"/>
      <c r="AO883" s="249"/>
      <c r="AQ883" s="241">
        <v>0</v>
      </c>
      <c r="AR883" s="241">
        <v>0</v>
      </c>
    </row>
    <row r="884" spans="1:44" x14ac:dyDescent="0.2">
      <c r="A884" s="273">
        <v>124724</v>
      </c>
      <c r="B884" t="s">
        <v>431</v>
      </c>
      <c r="C884" t="s">
        <v>188</v>
      </c>
      <c r="D884" t="s">
        <v>188</v>
      </c>
      <c r="E884" t="s">
        <v>190</v>
      </c>
      <c r="F884" t="s">
        <v>188</v>
      </c>
      <c r="G884" t="s">
        <v>188</v>
      </c>
      <c r="H884" t="s">
        <v>188</v>
      </c>
      <c r="I884" t="s">
        <v>190</v>
      </c>
      <c r="J884" t="s">
        <v>190</v>
      </c>
      <c r="K884" t="s">
        <v>190</v>
      </c>
      <c r="L884" t="s">
        <v>188</v>
      </c>
      <c r="M884" t="s">
        <v>190</v>
      </c>
      <c r="N884" t="s">
        <v>190</v>
      </c>
      <c r="O884" t="s">
        <v>190</v>
      </c>
      <c r="P884" t="s">
        <v>190</v>
      </c>
      <c r="Q884" t="s">
        <v>188</v>
      </c>
      <c r="R884" t="s">
        <v>190</v>
      </c>
      <c r="S884" t="s">
        <v>190</v>
      </c>
      <c r="T884" t="s">
        <v>190</v>
      </c>
      <c r="U884" t="s">
        <v>190</v>
      </c>
      <c r="V884" t="s">
        <v>190</v>
      </c>
      <c r="W884" t="s">
        <v>189</v>
      </c>
      <c r="X884" t="s">
        <v>189</v>
      </c>
      <c r="Y884" t="s">
        <v>189</v>
      </c>
      <c r="Z884" t="s">
        <v>189</v>
      </c>
      <c r="AA884" t="s">
        <v>189</v>
      </c>
      <c r="AB884"/>
      <c r="AC884"/>
      <c r="AD884"/>
      <c r="AE884"/>
      <c r="AF884"/>
      <c r="AG884"/>
      <c r="AH884"/>
      <c r="AI884"/>
      <c r="AJ884"/>
      <c r="AK884"/>
      <c r="AL884"/>
      <c r="AM884"/>
      <c r="AN884" s="273"/>
      <c r="AO884" s="274"/>
      <c r="AP884"/>
      <c r="AQ884" s="241">
        <v>0</v>
      </c>
      <c r="AR884" s="241">
        <v>0</v>
      </c>
    </row>
    <row r="885" spans="1:44" x14ac:dyDescent="0.2">
      <c r="A885" s="273">
        <v>124729</v>
      </c>
      <c r="B885" t="s">
        <v>428</v>
      </c>
      <c r="C885" t="s">
        <v>190</v>
      </c>
      <c r="D885" t="s">
        <v>190</v>
      </c>
      <c r="E885" t="s">
        <v>190</v>
      </c>
      <c r="F885" t="s">
        <v>190</v>
      </c>
      <c r="G885" t="s">
        <v>190</v>
      </c>
      <c r="H885" t="s">
        <v>190</v>
      </c>
      <c r="I885" t="s">
        <v>190</v>
      </c>
      <c r="J885" t="s">
        <v>189</v>
      </c>
      <c r="K885" t="s">
        <v>189</v>
      </c>
      <c r="L885" t="s">
        <v>190</v>
      </c>
      <c r="M885" t="s">
        <v>190</v>
      </c>
      <c r="N885" t="s">
        <v>190</v>
      </c>
      <c r="O885" t="s">
        <v>190</v>
      </c>
      <c r="P885" t="s">
        <v>190</v>
      </c>
      <c r="Q885" t="s">
        <v>190</v>
      </c>
      <c r="R885" t="s">
        <v>190</v>
      </c>
      <c r="S885" t="s">
        <v>190</v>
      </c>
      <c r="T885" t="s">
        <v>190</v>
      </c>
      <c r="U885" t="s">
        <v>188</v>
      </c>
      <c r="V885" t="s">
        <v>190</v>
      </c>
      <c r="W885" t="s">
        <v>190</v>
      </c>
      <c r="X885" t="s">
        <v>190</v>
      </c>
      <c r="Y885" t="s">
        <v>190</v>
      </c>
      <c r="Z885" t="s">
        <v>190</v>
      </c>
      <c r="AA885" t="s">
        <v>190</v>
      </c>
      <c r="AB885" t="s">
        <v>189</v>
      </c>
      <c r="AC885" t="s">
        <v>189</v>
      </c>
      <c r="AD885" t="s">
        <v>189</v>
      </c>
      <c r="AE885" t="s">
        <v>189</v>
      </c>
      <c r="AF885" t="s">
        <v>189</v>
      </c>
      <c r="AG885"/>
      <c r="AH885"/>
      <c r="AI885"/>
      <c r="AJ885"/>
      <c r="AK885"/>
      <c r="AL885"/>
      <c r="AM885"/>
      <c r="AN885" s="273"/>
      <c r="AO885" s="274"/>
      <c r="AP885"/>
      <c r="AQ885" s="241">
        <v>0</v>
      </c>
      <c r="AR885" s="241">
        <v>0</v>
      </c>
    </row>
    <row r="886" spans="1:44" x14ac:dyDescent="0.2">
      <c r="A886" s="273">
        <v>124730</v>
      </c>
      <c r="B886" t="s">
        <v>428</v>
      </c>
      <c r="C886" t="s">
        <v>190</v>
      </c>
      <c r="D886" t="s">
        <v>190</v>
      </c>
      <c r="E886" t="s">
        <v>190</v>
      </c>
      <c r="F886" t="s">
        <v>190</v>
      </c>
      <c r="G886" t="s">
        <v>190</v>
      </c>
      <c r="H886" t="s">
        <v>190</v>
      </c>
      <c r="I886" t="s">
        <v>190</v>
      </c>
      <c r="J886" t="s">
        <v>190</v>
      </c>
      <c r="K886" t="s">
        <v>188</v>
      </c>
      <c r="L886" t="s">
        <v>190</v>
      </c>
      <c r="M886" t="s">
        <v>190</v>
      </c>
      <c r="N886" t="s">
        <v>190</v>
      </c>
      <c r="O886" t="s">
        <v>190</v>
      </c>
      <c r="P886" t="s">
        <v>190</v>
      </c>
      <c r="Q886" t="s">
        <v>190</v>
      </c>
      <c r="R886" t="s">
        <v>190</v>
      </c>
      <c r="S886" t="s">
        <v>190</v>
      </c>
      <c r="T886" t="s">
        <v>190</v>
      </c>
      <c r="U886" t="s">
        <v>190</v>
      </c>
      <c r="V886" t="s">
        <v>190</v>
      </c>
      <c r="W886" t="s">
        <v>190</v>
      </c>
      <c r="X886" t="s">
        <v>190</v>
      </c>
      <c r="Y886" t="s">
        <v>190</v>
      </c>
      <c r="Z886" t="s">
        <v>190</v>
      </c>
      <c r="AA886" t="s">
        <v>190</v>
      </c>
      <c r="AB886" t="s">
        <v>189</v>
      </c>
      <c r="AC886" t="s">
        <v>189</v>
      </c>
      <c r="AD886" t="s">
        <v>189</v>
      </c>
      <c r="AE886" t="s">
        <v>189</v>
      </c>
      <c r="AF886" t="s">
        <v>189</v>
      </c>
      <c r="AG886"/>
      <c r="AH886"/>
      <c r="AI886"/>
      <c r="AJ886"/>
      <c r="AK886"/>
      <c r="AL886"/>
      <c r="AM886"/>
      <c r="AN886" s="273"/>
      <c r="AO886" s="274"/>
      <c r="AP886"/>
      <c r="AQ886" s="241">
        <v>0</v>
      </c>
      <c r="AR886" s="241">
        <v>0</v>
      </c>
    </row>
    <row r="887" spans="1:44" x14ac:dyDescent="0.2">
      <c r="A887" s="273">
        <v>124731</v>
      </c>
      <c r="B887" t="s">
        <v>428</v>
      </c>
      <c r="C887" t="s">
        <v>190</v>
      </c>
      <c r="D887" t="s">
        <v>190</v>
      </c>
      <c r="E887" t="s">
        <v>188</v>
      </c>
      <c r="F887" t="s">
        <v>190</v>
      </c>
      <c r="G887" t="s">
        <v>190</v>
      </c>
      <c r="H887" t="s">
        <v>190</v>
      </c>
      <c r="I887" t="s">
        <v>190</v>
      </c>
      <c r="J887" t="s">
        <v>190</v>
      </c>
      <c r="K887" t="s">
        <v>190</v>
      </c>
      <c r="L887" t="s">
        <v>190</v>
      </c>
      <c r="M887" t="s">
        <v>190</v>
      </c>
      <c r="N887" t="s">
        <v>190</v>
      </c>
      <c r="O887" t="s">
        <v>190</v>
      </c>
      <c r="P887" t="s">
        <v>190</v>
      </c>
      <c r="Q887" t="s">
        <v>190</v>
      </c>
      <c r="R887" t="s">
        <v>190</v>
      </c>
      <c r="S887" t="s">
        <v>190</v>
      </c>
      <c r="T887" t="s">
        <v>190</v>
      </c>
      <c r="U887" t="s">
        <v>190</v>
      </c>
      <c r="V887" t="s">
        <v>190</v>
      </c>
      <c r="W887" t="s">
        <v>190</v>
      </c>
      <c r="X887" t="s">
        <v>190</v>
      </c>
      <c r="Y887" t="s">
        <v>189</v>
      </c>
      <c r="Z887" t="s">
        <v>189</v>
      </c>
      <c r="AA887" t="s">
        <v>189</v>
      </c>
      <c r="AB887" t="s">
        <v>189</v>
      </c>
      <c r="AC887" t="s">
        <v>189</v>
      </c>
      <c r="AD887" t="s">
        <v>189</v>
      </c>
      <c r="AE887" t="s">
        <v>189</v>
      </c>
      <c r="AF887" t="s">
        <v>189</v>
      </c>
      <c r="AG887"/>
      <c r="AH887"/>
      <c r="AI887"/>
      <c r="AJ887"/>
      <c r="AK887"/>
      <c r="AL887"/>
      <c r="AM887"/>
      <c r="AN887" s="273"/>
      <c r="AO887" s="274"/>
      <c r="AP887"/>
      <c r="AQ887" s="241">
        <v>0</v>
      </c>
      <c r="AR887" s="241">
        <v>0</v>
      </c>
    </row>
    <row r="888" spans="1:44" x14ac:dyDescent="0.2">
      <c r="A888" s="273">
        <v>124732</v>
      </c>
      <c r="B888" t="s">
        <v>428</v>
      </c>
      <c r="C888" t="s">
        <v>190</v>
      </c>
      <c r="D888" t="s">
        <v>190</v>
      </c>
      <c r="E888" t="s">
        <v>190</v>
      </c>
      <c r="F888" t="s">
        <v>190</v>
      </c>
      <c r="G888" t="s">
        <v>190</v>
      </c>
      <c r="H888" t="s">
        <v>190</v>
      </c>
      <c r="I888" t="s">
        <v>190</v>
      </c>
      <c r="J888" t="s">
        <v>190</v>
      </c>
      <c r="K888" t="s">
        <v>190</v>
      </c>
      <c r="L888" t="s">
        <v>190</v>
      </c>
      <c r="M888" t="s">
        <v>190</v>
      </c>
      <c r="N888" t="s">
        <v>190</v>
      </c>
      <c r="O888" t="s">
        <v>190</v>
      </c>
      <c r="P888" t="s">
        <v>190</v>
      </c>
      <c r="Q888" t="s">
        <v>188</v>
      </c>
      <c r="R888" t="s">
        <v>190</v>
      </c>
      <c r="S888" t="s">
        <v>190</v>
      </c>
      <c r="T888" t="s">
        <v>188</v>
      </c>
      <c r="U888" t="s">
        <v>190</v>
      </c>
      <c r="V888" t="s">
        <v>188</v>
      </c>
      <c r="W888" t="s">
        <v>190</v>
      </c>
      <c r="X888" t="s">
        <v>190</v>
      </c>
      <c r="Y888" t="s">
        <v>190</v>
      </c>
      <c r="Z888" t="s">
        <v>190</v>
      </c>
      <c r="AA888" t="s">
        <v>190</v>
      </c>
      <c r="AB888" t="s">
        <v>189</v>
      </c>
      <c r="AC888" t="s">
        <v>189</v>
      </c>
      <c r="AD888" t="s">
        <v>189</v>
      </c>
      <c r="AE888" t="s">
        <v>189</v>
      </c>
      <c r="AF888" t="s">
        <v>189</v>
      </c>
      <c r="AG888"/>
      <c r="AH888"/>
      <c r="AI888"/>
      <c r="AJ888"/>
      <c r="AK888"/>
      <c r="AL888"/>
      <c r="AM888"/>
      <c r="AN888" s="273"/>
      <c r="AO888" s="274"/>
      <c r="AP888"/>
      <c r="AQ888" s="241">
        <v>0</v>
      </c>
      <c r="AR888" s="241">
        <v>0</v>
      </c>
    </row>
    <row r="889" spans="1:44" x14ac:dyDescent="0.2">
      <c r="A889" s="273">
        <v>124735</v>
      </c>
      <c r="B889" t="s">
        <v>428</v>
      </c>
      <c r="C889" t="s">
        <v>190</v>
      </c>
      <c r="D889" t="s">
        <v>188</v>
      </c>
      <c r="E889" t="s">
        <v>188</v>
      </c>
      <c r="F889" t="s">
        <v>190</v>
      </c>
      <c r="G889" t="s">
        <v>190</v>
      </c>
      <c r="H889" t="s">
        <v>190</v>
      </c>
      <c r="I889" t="s">
        <v>190</v>
      </c>
      <c r="J889" t="s">
        <v>190</v>
      </c>
      <c r="K889" t="s">
        <v>190</v>
      </c>
      <c r="L889" t="s">
        <v>188</v>
      </c>
      <c r="M889" t="s">
        <v>188</v>
      </c>
      <c r="N889" t="s">
        <v>190</v>
      </c>
      <c r="O889" t="s">
        <v>190</v>
      </c>
      <c r="P889" t="s">
        <v>190</v>
      </c>
      <c r="Q889" t="s">
        <v>190</v>
      </c>
      <c r="R889" t="s">
        <v>190</v>
      </c>
      <c r="S889" t="s">
        <v>188</v>
      </c>
      <c r="T889" t="s">
        <v>190</v>
      </c>
      <c r="U889" t="s">
        <v>188</v>
      </c>
      <c r="V889" t="s">
        <v>190</v>
      </c>
      <c r="W889" t="s">
        <v>188</v>
      </c>
      <c r="X889" t="s">
        <v>188</v>
      </c>
      <c r="Y889" t="s">
        <v>188</v>
      </c>
      <c r="Z889" t="s">
        <v>190</v>
      </c>
      <c r="AA889" t="s">
        <v>190</v>
      </c>
      <c r="AB889" t="s">
        <v>189</v>
      </c>
      <c r="AC889" t="s">
        <v>190</v>
      </c>
      <c r="AD889" t="s">
        <v>189</v>
      </c>
      <c r="AE889" t="s">
        <v>190</v>
      </c>
      <c r="AF889" t="s">
        <v>190</v>
      </c>
      <c r="AG889"/>
      <c r="AH889"/>
      <c r="AI889"/>
      <c r="AJ889"/>
      <c r="AK889"/>
      <c r="AL889"/>
      <c r="AM889"/>
      <c r="AN889" s="273"/>
      <c r="AO889" s="274"/>
      <c r="AP889"/>
      <c r="AQ889" s="241">
        <v>0</v>
      </c>
      <c r="AR889" s="241">
        <v>0</v>
      </c>
    </row>
    <row r="890" spans="1:44" ht="15" x14ac:dyDescent="0.25">
      <c r="A890" s="246">
        <v>124739</v>
      </c>
      <c r="B890" t="s">
        <v>428</v>
      </c>
      <c r="C890" s="247" t="s">
        <v>189</v>
      </c>
      <c r="D890" s="247" t="s">
        <v>189</v>
      </c>
      <c r="E890" s="247" t="s">
        <v>189</v>
      </c>
      <c r="F890" s="247" t="s">
        <v>189</v>
      </c>
      <c r="G890" s="247" t="s">
        <v>189</v>
      </c>
      <c r="H890" s="247" t="s">
        <v>190</v>
      </c>
      <c r="I890" s="247" t="s">
        <v>189</v>
      </c>
      <c r="J890" s="247" t="s">
        <v>189</v>
      </c>
      <c r="K890" s="247" t="s">
        <v>189</v>
      </c>
      <c r="L890" s="247" t="s">
        <v>189</v>
      </c>
      <c r="M890" s="247" t="s">
        <v>190</v>
      </c>
      <c r="N890" s="247" t="s">
        <v>189</v>
      </c>
      <c r="O890" s="247" t="s">
        <v>189</v>
      </c>
      <c r="P890" s="247" t="s">
        <v>189</v>
      </c>
      <c r="Q890" s="247" t="s">
        <v>189</v>
      </c>
      <c r="R890" s="247" t="s">
        <v>190</v>
      </c>
      <c r="S890" s="247" t="s">
        <v>189</v>
      </c>
      <c r="T890" s="247" t="s">
        <v>189</v>
      </c>
      <c r="U890" s="247" t="s">
        <v>190</v>
      </c>
      <c r="V890" s="247" t="s">
        <v>190</v>
      </c>
      <c r="W890" s="247" t="s">
        <v>189</v>
      </c>
      <c r="X890" s="247" t="s">
        <v>189</v>
      </c>
      <c r="Y890" s="247" t="s">
        <v>189</v>
      </c>
      <c r="Z890" s="247" t="s">
        <v>189</v>
      </c>
      <c r="AA890" s="247" t="s">
        <v>189</v>
      </c>
      <c r="AB890" s="247" t="s">
        <v>189</v>
      </c>
      <c r="AC890" s="247" t="s">
        <v>189</v>
      </c>
      <c r="AD890" s="247" t="s">
        <v>189</v>
      </c>
      <c r="AE890" s="247" t="s">
        <v>189</v>
      </c>
      <c r="AF890" s="247" t="s">
        <v>189</v>
      </c>
      <c r="AG890" s="247"/>
      <c r="AH890" s="247"/>
      <c r="AI890" s="247"/>
      <c r="AJ890" s="247"/>
      <c r="AK890" s="247"/>
      <c r="AL890" s="247"/>
      <c r="AM890" s="247"/>
      <c r="AN890" s="245"/>
      <c r="AO890" s="248"/>
      <c r="AP890" s="247"/>
      <c r="AQ890" s="241">
        <v>0</v>
      </c>
      <c r="AR890" s="241">
        <v>0</v>
      </c>
    </row>
    <row r="891" spans="1:44" ht="15" x14ac:dyDescent="0.25">
      <c r="A891" s="246">
        <v>124741</v>
      </c>
      <c r="B891" t="s">
        <v>428</v>
      </c>
      <c r="C891" s="247" t="s">
        <v>189</v>
      </c>
      <c r="D891" s="247" t="s">
        <v>189</v>
      </c>
      <c r="E891" s="247" t="s">
        <v>189</v>
      </c>
      <c r="F891" s="247" t="s">
        <v>189</v>
      </c>
      <c r="G891" s="247" t="s">
        <v>189</v>
      </c>
      <c r="H891" s="247" t="s">
        <v>190</v>
      </c>
      <c r="I891" s="247" t="s">
        <v>189</v>
      </c>
      <c r="J891" s="247" t="s">
        <v>189</v>
      </c>
      <c r="K891" s="247" t="s">
        <v>189</v>
      </c>
      <c r="L891" s="247" t="s">
        <v>189</v>
      </c>
      <c r="M891" s="247" t="s">
        <v>189</v>
      </c>
      <c r="N891" s="247" t="s">
        <v>189</v>
      </c>
      <c r="O891" s="247" t="s">
        <v>189</v>
      </c>
      <c r="P891" s="247" t="s">
        <v>189</v>
      </c>
      <c r="Q891" s="247" t="s">
        <v>189</v>
      </c>
      <c r="R891" s="247" t="s">
        <v>190</v>
      </c>
      <c r="S891" s="247" t="s">
        <v>189</v>
      </c>
      <c r="T891" s="247" t="s">
        <v>189</v>
      </c>
      <c r="U891" s="247" t="s">
        <v>189</v>
      </c>
      <c r="V891" s="247" t="s">
        <v>189</v>
      </c>
      <c r="W891" s="247" t="s">
        <v>189</v>
      </c>
      <c r="X891" s="247" t="s">
        <v>189</v>
      </c>
      <c r="Y891" s="247" t="s">
        <v>189</v>
      </c>
      <c r="Z891" s="247" t="s">
        <v>189</v>
      </c>
      <c r="AA891" s="247" t="s">
        <v>189</v>
      </c>
      <c r="AB891" s="247" t="s">
        <v>189</v>
      </c>
      <c r="AC891" s="247" t="s">
        <v>189</v>
      </c>
      <c r="AD891" s="247" t="s">
        <v>189</v>
      </c>
      <c r="AE891" s="247" t="s">
        <v>189</v>
      </c>
      <c r="AF891" s="247" t="s">
        <v>189</v>
      </c>
      <c r="AG891" s="247"/>
      <c r="AH891" s="247"/>
      <c r="AI891" s="247"/>
      <c r="AJ891" s="247"/>
      <c r="AK891" s="247"/>
      <c r="AL891" s="247"/>
      <c r="AM891" s="247"/>
      <c r="AN891" s="245"/>
      <c r="AO891" s="248"/>
      <c r="AP891" s="247"/>
      <c r="AQ891" s="241">
        <v>0</v>
      </c>
      <c r="AR891" s="241">
        <v>0</v>
      </c>
    </row>
    <row r="892" spans="1:44" x14ac:dyDescent="0.2">
      <c r="A892" s="273">
        <v>124789</v>
      </c>
      <c r="B892" t="s">
        <v>428</v>
      </c>
      <c r="C892" t="s">
        <v>189</v>
      </c>
      <c r="D892" t="s">
        <v>188</v>
      </c>
      <c r="E892" t="s">
        <v>189</v>
      </c>
      <c r="F892" t="s">
        <v>188</v>
      </c>
      <c r="G892" t="s">
        <v>188</v>
      </c>
      <c r="H892" t="s">
        <v>190</v>
      </c>
      <c r="I892" t="s">
        <v>189</v>
      </c>
      <c r="J892" t="s">
        <v>189</v>
      </c>
      <c r="K892" t="s">
        <v>190</v>
      </c>
      <c r="L892" t="s">
        <v>190</v>
      </c>
      <c r="M892" t="s">
        <v>190</v>
      </c>
      <c r="N892" t="s">
        <v>190</v>
      </c>
      <c r="O892" t="s">
        <v>190</v>
      </c>
      <c r="P892" t="s">
        <v>190</v>
      </c>
      <c r="Q892" t="s">
        <v>190</v>
      </c>
      <c r="R892" t="s">
        <v>190</v>
      </c>
      <c r="S892" t="s">
        <v>190</v>
      </c>
      <c r="T892" t="s">
        <v>189</v>
      </c>
      <c r="U892" t="s">
        <v>190</v>
      </c>
      <c r="V892" t="s">
        <v>189</v>
      </c>
      <c r="W892" t="s">
        <v>190</v>
      </c>
      <c r="X892" t="s">
        <v>190</v>
      </c>
      <c r="Y892" t="s">
        <v>190</v>
      </c>
      <c r="Z892" t="s">
        <v>190</v>
      </c>
      <c r="AA892" t="s">
        <v>190</v>
      </c>
      <c r="AB892" t="s">
        <v>189</v>
      </c>
      <c r="AC892" t="s">
        <v>189</v>
      </c>
      <c r="AD892" t="s">
        <v>189</v>
      </c>
      <c r="AE892" t="s">
        <v>189</v>
      </c>
      <c r="AF892" t="s">
        <v>189</v>
      </c>
      <c r="AG892"/>
      <c r="AH892"/>
      <c r="AI892"/>
      <c r="AJ892"/>
      <c r="AK892"/>
      <c r="AL892"/>
      <c r="AM892"/>
      <c r="AN892" s="273"/>
      <c r="AO892" s="274"/>
      <c r="AP892"/>
      <c r="AQ892" s="241">
        <v>0</v>
      </c>
      <c r="AR892" s="241">
        <v>0</v>
      </c>
    </row>
    <row r="893" spans="1:44" x14ac:dyDescent="0.2">
      <c r="A893" s="273">
        <v>124817</v>
      </c>
      <c r="B893" t="s">
        <v>428</v>
      </c>
      <c r="C893" t="s">
        <v>189</v>
      </c>
      <c r="D893" t="s">
        <v>189</v>
      </c>
      <c r="E893" t="s">
        <v>189</v>
      </c>
      <c r="F893" t="s">
        <v>189</v>
      </c>
      <c r="G893" t="s">
        <v>190</v>
      </c>
      <c r="H893" t="s">
        <v>190</v>
      </c>
      <c r="I893" t="s">
        <v>189</v>
      </c>
      <c r="J893" t="s">
        <v>189</v>
      </c>
      <c r="K893" t="s">
        <v>189</v>
      </c>
      <c r="L893" t="s">
        <v>190</v>
      </c>
      <c r="M893" t="s">
        <v>190</v>
      </c>
      <c r="N893" t="s">
        <v>190</v>
      </c>
      <c r="O893" t="s">
        <v>189</v>
      </c>
      <c r="P893" t="s">
        <v>190</v>
      </c>
      <c r="Q893" t="s">
        <v>188</v>
      </c>
      <c r="R893" t="s">
        <v>190</v>
      </c>
      <c r="S893" t="s">
        <v>189</v>
      </c>
      <c r="T893" t="s">
        <v>189</v>
      </c>
      <c r="U893" t="s">
        <v>190</v>
      </c>
      <c r="V893" t="s">
        <v>189</v>
      </c>
      <c r="W893" t="s">
        <v>190</v>
      </c>
      <c r="X893" t="s">
        <v>190</v>
      </c>
      <c r="Y893" t="s">
        <v>189</v>
      </c>
      <c r="Z893" t="s">
        <v>190</v>
      </c>
      <c r="AA893" t="s">
        <v>190</v>
      </c>
      <c r="AB893" t="s">
        <v>189</v>
      </c>
      <c r="AC893" t="s">
        <v>189</v>
      </c>
      <c r="AD893" t="s">
        <v>189</v>
      </c>
      <c r="AE893" t="s">
        <v>189</v>
      </c>
      <c r="AF893" t="s">
        <v>189</v>
      </c>
      <c r="AG893"/>
      <c r="AH893"/>
      <c r="AI893"/>
      <c r="AJ893"/>
      <c r="AK893"/>
      <c r="AL893"/>
      <c r="AM893"/>
      <c r="AN893" s="273"/>
      <c r="AO893" s="274"/>
      <c r="AP893"/>
      <c r="AQ893" s="241">
        <v>0</v>
      </c>
      <c r="AR893" s="241">
        <v>0</v>
      </c>
    </row>
    <row r="894" spans="1:44" x14ac:dyDescent="0.2">
      <c r="A894" s="244">
        <v>124821</v>
      </c>
      <c r="B894" t="s">
        <v>428</v>
      </c>
      <c r="C894" s="241" t="s">
        <v>189</v>
      </c>
      <c r="D894" s="241" t="s">
        <v>189</v>
      </c>
      <c r="E894" s="241" t="s">
        <v>189</v>
      </c>
      <c r="F894" s="241" t="s">
        <v>189</v>
      </c>
      <c r="G894" s="241" t="s">
        <v>190</v>
      </c>
      <c r="H894" s="241" t="s">
        <v>188</v>
      </c>
      <c r="I894" s="241" t="s">
        <v>189</v>
      </c>
      <c r="J894" s="241" t="s">
        <v>189</v>
      </c>
      <c r="K894" s="241" t="s">
        <v>189</v>
      </c>
      <c r="L894" s="241" t="s">
        <v>190</v>
      </c>
      <c r="M894" s="241" t="s">
        <v>188</v>
      </c>
      <c r="N894" s="241" t="s">
        <v>190</v>
      </c>
      <c r="O894" s="241" t="s">
        <v>189</v>
      </c>
      <c r="P894" s="241" t="s">
        <v>190</v>
      </c>
      <c r="Q894" s="241" t="s">
        <v>188</v>
      </c>
      <c r="R894" s="241" t="s">
        <v>190</v>
      </c>
      <c r="S894" s="241" t="s">
        <v>189</v>
      </c>
      <c r="T894" s="241" t="s">
        <v>189</v>
      </c>
      <c r="U894" s="241" t="s">
        <v>189</v>
      </c>
      <c r="V894" s="241" t="s">
        <v>190</v>
      </c>
      <c r="W894" s="241" t="s">
        <v>189</v>
      </c>
      <c r="X894" s="241" t="s">
        <v>189</v>
      </c>
      <c r="Y894" s="241" t="s">
        <v>189</v>
      </c>
      <c r="Z894" s="241" t="s">
        <v>189</v>
      </c>
      <c r="AA894" s="241" t="s">
        <v>189</v>
      </c>
      <c r="AN894" s="244"/>
      <c r="AO894" s="249"/>
      <c r="AQ894" s="241">
        <v>0</v>
      </c>
      <c r="AR894" s="241">
        <v>0</v>
      </c>
    </row>
    <row r="895" spans="1:44" x14ac:dyDescent="0.2">
      <c r="A895" s="273">
        <v>124832</v>
      </c>
      <c r="B895" t="s">
        <v>428</v>
      </c>
      <c r="C895" t="s">
        <v>189</v>
      </c>
      <c r="D895" t="s">
        <v>189</v>
      </c>
      <c r="E895" t="s">
        <v>189</v>
      </c>
      <c r="F895" t="s">
        <v>189</v>
      </c>
      <c r="G895" t="s">
        <v>190</v>
      </c>
      <c r="H895" t="s">
        <v>190</v>
      </c>
      <c r="I895" t="s">
        <v>189</v>
      </c>
      <c r="J895" t="s">
        <v>190</v>
      </c>
      <c r="K895" t="s">
        <v>190</v>
      </c>
      <c r="L895" t="s">
        <v>190</v>
      </c>
      <c r="M895" t="s">
        <v>190</v>
      </c>
      <c r="N895" t="s">
        <v>190</v>
      </c>
      <c r="O895" t="s">
        <v>189</v>
      </c>
      <c r="P895" t="s">
        <v>190</v>
      </c>
      <c r="Q895" t="s">
        <v>188</v>
      </c>
      <c r="R895" t="s">
        <v>190</v>
      </c>
      <c r="S895" t="s">
        <v>189</v>
      </c>
      <c r="T895" t="s">
        <v>189</v>
      </c>
      <c r="U895" t="s">
        <v>188</v>
      </c>
      <c r="V895" t="s">
        <v>189</v>
      </c>
      <c r="W895" t="s">
        <v>190</v>
      </c>
      <c r="X895" t="s">
        <v>190</v>
      </c>
      <c r="Y895" t="s">
        <v>190</v>
      </c>
      <c r="Z895" t="s">
        <v>190</v>
      </c>
      <c r="AA895" t="s">
        <v>189</v>
      </c>
      <c r="AB895" t="s">
        <v>189</v>
      </c>
      <c r="AC895" t="s">
        <v>189</v>
      </c>
      <c r="AD895" t="s">
        <v>189</v>
      </c>
      <c r="AE895" t="s">
        <v>189</v>
      </c>
      <c r="AF895" t="s">
        <v>189</v>
      </c>
      <c r="AG895"/>
      <c r="AH895"/>
      <c r="AI895"/>
      <c r="AJ895"/>
      <c r="AK895"/>
      <c r="AL895"/>
      <c r="AM895"/>
      <c r="AN895" s="273"/>
      <c r="AO895" s="274"/>
      <c r="AP895"/>
      <c r="AQ895" s="241">
        <v>0</v>
      </c>
      <c r="AR895" s="241">
        <v>0</v>
      </c>
    </row>
    <row r="896" spans="1:44" x14ac:dyDescent="0.2">
      <c r="A896" s="273">
        <v>124847</v>
      </c>
      <c r="B896" t="s">
        <v>428</v>
      </c>
      <c r="C896" t="s">
        <v>189</v>
      </c>
      <c r="D896" t="s">
        <v>189</v>
      </c>
      <c r="E896" t="s">
        <v>189</v>
      </c>
      <c r="F896" t="s">
        <v>189</v>
      </c>
      <c r="G896" t="s">
        <v>189</v>
      </c>
      <c r="H896" t="s">
        <v>188</v>
      </c>
      <c r="I896" t="s">
        <v>189</v>
      </c>
      <c r="J896" t="s">
        <v>189</v>
      </c>
      <c r="K896" t="s">
        <v>189</v>
      </c>
      <c r="L896" t="s">
        <v>190</v>
      </c>
      <c r="M896" t="s">
        <v>188</v>
      </c>
      <c r="N896" t="s">
        <v>188</v>
      </c>
      <c r="O896" t="s">
        <v>189</v>
      </c>
      <c r="P896" t="s">
        <v>189</v>
      </c>
      <c r="Q896" t="s">
        <v>189</v>
      </c>
      <c r="R896" t="s">
        <v>188</v>
      </c>
      <c r="S896" t="s">
        <v>189</v>
      </c>
      <c r="T896" t="s">
        <v>189</v>
      </c>
      <c r="U896" t="s">
        <v>190</v>
      </c>
      <c r="V896" t="s">
        <v>190</v>
      </c>
      <c r="W896" t="s">
        <v>190</v>
      </c>
      <c r="X896" t="s">
        <v>190</v>
      </c>
      <c r="Y896" t="s">
        <v>189</v>
      </c>
      <c r="Z896" t="s">
        <v>190</v>
      </c>
      <c r="AA896" t="s">
        <v>190</v>
      </c>
      <c r="AB896" t="s">
        <v>189</v>
      </c>
      <c r="AC896" t="s">
        <v>189</v>
      </c>
      <c r="AD896" t="s">
        <v>189</v>
      </c>
      <c r="AE896" t="s">
        <v>189</v>
      </c>
      <c r="AF896" t="s">
        <v>189</v>
      </c>
      <c r="AG896"/>
      <c r="AH896"/>
      <c r="AI896"/>
      <c r="AJ896"/>
      <c r="AK896"/>
      <c r="AL896"/>
      <c r="AM896"/>
      <c r="AN896" s="273"/>
      <c r="AO896" s="274"/>
      <c r="AP896"/>
      <c r="AQ896" s="241">
        <v>0</v>
      </c>
      <c r="AR896" s="241">
        <v>0</v>
      </c>
    </row>
    <row r="897" spans="1:44" x14ac:dyDescent="0.2">
      <c r="A897" s="273">
        <v>124854</v>
      </c>
      <c r="B897" t="s">
        <v>431</v>
      </c>
      <c r="C897" t="s">
        <v>189</v>
      </c>
      <c r="D897" t="s">
        <v>188</v>
      </c>
      <c r="E897" t="s">
        <v>189</v>
      </c>
      <c r="F897" t="s">
        <v>189</v>
      </c>
      <c r="G897" t="s">
        <v>188</v>
      </c>
      <c r="H897" t="s">
        <v>190</v>
      </c>
      <c r="I897" t="s">
        <v>190</v>
      </c>
      <c r="J897" t="s">
        <v>190</v>
      </c>
      <c r="K897" t="s">
        <v>188</v>
      </c>
      <c r="L897" t="s">
        <v>189</v>
      </c>
      <c r="M897" t="s">
        <v>190</v>
      </c>
      <c r="N897" t="s">
        <v>190</v>
      </c>
      <c r="O897" t="s">
        <v>189</v>
      </c>
      <c r="P897" t="s">
        <v>190</v>
      </c>
      <c r="Q897" t="s">
        <v>190</v>
      </c>
      <c r="R897" t="s">
        <v>190</v>
      </c>
      <c r="S897" t="s">
        <v>189</v>
      </c>
      <c r="T897" t="s">
        <v>190</v>
      </c>
      <c r="U897" t="s">
        <v>190</v>
      </c>
      <c r="V897" t="s">
        <v>189</v>
      </c>
      <c r="W897" t="s">
        <v>189</v>
      </c>
      <c r="X897" t="s">
        <v>189</v>
      </c>
      <c r="Y897" t="s">
        <v>189</v>
      </c>
      <c r="Z897" t="s">
        <v>189</v>
      </c>
      <c r="AA897" t="s">
        <v>189</v>
      </c>
      <c r="AB897"/>
      <c r="AC897"/>
      <c r="AD897"/>
      <c r="AE897"/>
      <c r="AF897"/>
      <c r="AG897"/>
      <c r="AH897"/>
      <c r="AI897"/>
      <c r="AJ897"/>
      <c r="AK897"/>
      <c r="AL897"/>
      <c r="AM897"/>
      <c r="AN897" s="273"/>
      <c r="AO897" s="274"/>
      <c r="AP897"/>
      <c r="AQ897" s="241">
        <v>0</v>
      </c>
      <c r="AR897" s="241">
        <v>0</v>
      </c>
    </row>
    <row r="898" spans="1:44" x14ac:dyDescent="0.2">
      <c r="A898" s="273">
        <v>124861</v>
      </c>
      <c r="B898" t="s">
        <v>428</v>
      </c>
      <c r="C898" t="s">
        <v>189</v>
      </c>
      <c r="D898" t="s">
        <v>189</v>
      </c>
      <c r="E898" t="s">
        <v>189</v>
      </c>
      <c r="F898" t="s">
        <v>189</v>
      </c>
      <c r="G898" t="s">
        <v>188</v>
      </c>
      <c r="H898" t="s">
        <v>190</v>
      </c>
      <c r="I898" t="s">
        <v>189</v>
      </c>
      <c r="J898" t="s">
        <v>189</v>
      </c>
      <c r="K898" t="s">
        <v>189</v>
      </c>
      <c r="L898" t="s">
        <v>190</v>
      </c>
      <c r="M898" t="s">
        <v>190</v>
      </c>
      <c r="N898" t="s">
        <v>190</v>
      </c>
      <c r="O898" t="s">
        <v>189</v>
      </c>
      <c r="P898" t="s">
        <v>190</v>
      </c>
      <c r="Q898" t="s">
        <v>188</v>
      </c>
      <c r="R898" t="s">
        <v>190</v>
      </c>
      <c r="S898" t="s">
        <v>189</v>
      </c>
      <c r="T898" t="s">
        <v>189</v>
      </c>
      <c r="U898" t="s">
        <v>188</v>
      </c>
      <c r="V898" t="s">
        <v>189</v>
      </c>
      <c r="W898" t="s">
        <v>190</v>
      </c>
      <c r="X898" t="s">
        <v>190</v>
      </c>
      <c r="Y898" t="s">
        <v>189</v>
      </c>
      <c r="Z898" t="s">
        <v>190</v>
      </c>
      <c r="AA898" t="s">
        <v>189</v>
      </c>
      <c r="AB898" t="s">
        <v>189</v>
      </c>
      <c r="AC898" t="s">
        <v>189</v>
      </c>
      <c r="AD898" t="s">
        <v>189</v>
      </c>
      <c r="AE898" t="s">
        <v>189</v>
      </c>
      <c r="AF898" t="s">
        <v>189</v>
      </c>
      <c r="AG898"/>
      <c r="AH898"/>
      <c r="AI898"/>
      <c r="AJ898"/>
      <c r="AK898"/>
      <c r="AL898"/>
      <c r="AM898"/>
      <c r="AN898" s="273"/>
      <c r="AO898" s="274"/>
      <c r="AP898"/>
      <c r="AQ898" s="241">
        <v>0</v>
      </c>
      <c r="AR898" s="241">
        <v>0</v>
      </c>
    </row>
    <row r="899" spans="1:44" x14ac:dyDescent="0.2">
      <c r="A899" s="273">
        <v>124938</v>
      </c>
      <c r="B899" t="s">
        <v>428</v>
      </c>
      <c r="C899" t="s">
        <v>189</v>
      </c>
      <c r="D899" t="s">
        <v>189</v>
      </c>
      <c r="E899" t="s">
        <v>189</v>
      </c>
      <c r="F899" t="s">
        <v>189</v>
      </c>
      <c r="G899" t="s">
        <v>189</v>
      </c>
      <c r="H899" t="s">
        <v>189</v>
      </c>
      <c r="I899" t="s">
        <v>189</v>
      </c>
      <c r="J899" t="s">
        <v>189</v>
      </c>
      <c r="K899" t="s">
        <v>189</v>
      </c>
      <c r="L899" t="s">
        <v>189</v>
      </c>
      <c r="M899" t="s">
        <v>189</v>
      </c>
      <c r="N899" t="s">
        <v>189</v>
      </c>
      <c r="O899" t="s">
        <v>190</v>
      </c>
      <c r="P899" t="s">
        <v>189</v>
      </c>
      <c r="Q899" t="s">
        <v>188</v>
      </c>
      <c r="R899" t="s">
        <v>189</v>
      </c>
      <c r="S899" t="s">
        <v>188</v>
      </c>
      <c r="T899" t="s">
        <v>189</v>
      </c>
      <c r="U899" t="s">
        <v>188</v>
      </c>
      <c r="V899" t="s">
        <v>189</v>
      </c>
      <c r="W899" t="s">
        <v>190</v>
      </c>
      <c r="X899" t="s">
        <v>190</v>
      </c>
      <c r="Y899" t="s">
        <v>188</v>
      </c>
      <c r="Z899" t="s">
        <v>188</v>
      </c>
      <c r="AA899" t="s">
        <v>190</v>
      </c>
      <c r="AB899" t="s">
        <v>190</v>
      </c>
      <c r="AC899" t="s">
        <v>190</v>
      </c>
      <c r="AD899" t="s">
        <v>190</v>
      </c>
      <c r="AE899" t="s">
        <v>188</v>
      </c>
      <c r="AF899" t="s">
        <v>188</v>
      </c>
      <c r="AG899"/>
      <c r="AH899"/>
      <c r="AI899"/>
      <c r="AJ899"/>
      <c r="AK899"/>
      <c r="AL899"/>
      <c r="AM899"/>
      <c r="AN899" s="273"/>
      <c r="AO899" s="274"/>
      <c r="AP899"/>
      <c r="AQ899" s="241">
        <v>0</v>
      </c>
      <c r="AR899" s="241">
        <v>0</v>
      </c>
    </row>
    <row r="900" spans="1:44" x14ac:dyDescent="0.2">
      <c r="A900" s="273">
        <v>124944</v>
      </c>
      <c r="B900" t="s">
        <v>431</v>
      </c>
      <c r="C900" t="s">
        <v>189</v>
      </c>
      <c r="D900" t="s">
        <v>189</v>
      </c>
      <c r="E900" t="s">
        <v>189</v>
      </c>
      <c r="F900" t="s">
        <v>189</v>
      </c>
      <c r="G900" t="s">
        <v>190</v>
      </c>
      <c r="H900" t="s">
        <v>188</v>
      </c>
      <c r="I900" t="s">
        <v>188</v>
      </c>
      <c r="J900" t="s">
        <v>189</v>
      </c>
      <c r="K900" t="s">
        <v>190</v>
      </c>
      <c r="L900" t="s">
        <v>190</v>
      </c>
      <c r="M900" t="s">
        <v>190</v>
      </c>
      <c r="N900" t="s">
        <v>190</v>
      </c>
      <c r="O900" t="s">
        <v>189</v>
      </c>
      <c r="P900" t="s">
        <v>188</v>
      </c>
      <c r="Q900" t="s">
        <v>190</v>
      </c>
      <c r="R900" t="s">
        <v>188</v>
      </c>
      <c r="S900" t="s">
        <v>189</v>
      </c>
      <c r="T900" t="s">
        <v>190</v>
      </c>
      <c r="U900" t="s">
        <v>188</v>
      </c>
      <c r="V900" t="s">
        <v>189</v>
      </c>
      <c r="W900" t="s">
        <v>189</v>
      </c>
      <c r="X900" t="s">
        <v>189</v>
      </c>
      <c r="Y900" t="s">
        <v>189</v>
      </c>
      <c r="Z900" t="s">
        <v>189</v>
      </c>
      <c r="AA900" t="s">
        <v>189</v>
      </c>
      <c r="AB900"/>
      <c r="AC900"/>
      <c r="AD900"/>
      <c r="AE900"/>
      <c r="AF900"/>
      <c r="AG900"/>
      <c r="AH900"/>
      <c r="AI900"/>
      <c r="AJ900"/>
      <c r="AK900"/>
      <c r="AL900"/>
      <c r="AM900"/>
      <c r="AN900" s="273"/>
      <c r="AO900" s="274"/>
      <c r="AP900"/>
      <c r="AQ900" s="241">
        <v>0</v>
      </c>
      <c r="AR900" s="241">
        <v>0</v>
      </c>
    </row>
    <row r="901" spans="1:44" x14ac:dyDescent="0.2">
      <c r="A901" s="273">
        <v>124973</v>
      </c>
      <c r="B901" t="s">
        <v>428</v>
      </c>
      <c r="C901" t="s">
        <v>189</v>
      </c>
      <c r="D901" t="s">
        <v>189</v>
      </c>
      <c r="E901" t="s">
        <v>189</v>
      </c>
      <c r="F901" t="s">
        <v>189</v>
      </c>
      <c r="G901" t="s">
        <v>190</v>
      </c>
      <c r="H901" t="s">
        <v>189</v>
      </c>
      <c r="I901" t="s">
        <v>189</v>
      </c>
      <c r="J901" t="s">
        <v>189</v>
      </c>
      <c r="K901" t="s">
        <v>189</v>
      </c>
      <c r="L901" t="s">
        <v>190</v>
      </c>
      <c r="M901" t="s">
        <v>190</v>
      </c>
      <c r="N901" t="s">
        <v>190</v>
      </c>
      <c r="O901" t="s">
        <v>189</v>
      </c>
      <c r="P901" t="s">
        <v>190</v>
      </c>
      <c r="Q901" t="s">
        <v>190</v>
      </c>
      <c r="R901" t="s">
        <v>190</v>
      </c>
      <c r="S901" t="s">
        <v>189</v>
      </c>
      <c r="T901" t="s">
        <v>189</v>
      </c>
      <c r="U901" t="s">
        <v>190</v>
      </c>
      <c r="V901" t="s">
        <v>189</v>
      </c>
      <c r="W901" t="s">
        <v>190</v>
      </c>
      <c r="X901" t="s">
        <v>190</v>
      </c>
      <c r="Y901" t="s">
        <v>190</v>
      </c>
      <c r="Z901" t="s">
        <v>190</v>
      </c>
      <c r="AA901" t="s">
        <v>190</v>
      </c>
      <c r="AB901" t="s">
        <v>189</v>
      </c>
      <c r="AC901" t="s">
        <v>190</v>
      </c>
      <c r="AD901" t="s">
        <v>189</v>
      </c>
      <c r="AE901" t="s">
        <v>189</v>
      </c>
      <c r="AF901" t="s">
        <v>189</v>
      </c>
      <c r="AG901"/>
      <c r="AH901"/>
      <c r="AI901"/>
      <c r="AJ901"/>
      <c r="AK901"/>
      <c r="AL901"/>
      <c r="AM901"/>
      <c r="AN901" s="273"/>
      <c r="AO901" s="274"/>
      <c r="AP901"/>
      <c r="AQ901" s="241">
        <v>0</v>
      </c>
      <c r="AR901" s="241">
        <v>0</v>
      </c>
    </row>
    <row r="902" spans="1:44" ht="21.75" x14ac:dyDescent="0.5">
      <c r="A902" s="291">
        <v>125003</v>
      </c>
      <c r="B902" t="s">
        <v>428</v>
      </c>
      <c r="C902" s="241" t="s">
        <v>189</v>
      </c>
      <c r="D902" s="241" t="s">
        <v>189</v>
      </c>
      <c r="E902" s="241" t="s">
        <v>189</v>
      </c>
      <c r="F902" s="241" t="s">
        <v>189</v>
      </c>
      <c r="G902" s="241" t="s">
        <v>189</v>
      </c>
      <c r="H902" s="241" t="s">
        <v>189</v>
      </c>
      <c r="I902" s="241" t="s">
        <v>190</v>
      </c>
      <c r="J902" s="241" t="s">
        <v>189</v>
      </c>
      <c r="K902" s="241" t="s">
        <v>189</v>
      </c>
      <c r="L902" s="241" t="s">
        <v>189</v>
      </c>
      <c r="M902" s="241" t="s">
        <v>189</v>
      </c>
      <c r="N902" s="241" t="s">
        <v>189</v>
      </c>
      <c r="O902" s="241" t="s">
        <v>189</v>
      </c>
      <c r="P902" s="241" t="s">
        <v>189</v>
      </c>
      <c r="Q902" s="241" t="s">
        <v>189</v>
      </c>
      <c r="R902" s="241" t="s">
        <v>189</v>
      </c>
      <c r="S902" s="241" t="s">
        <v>189</v>
      </c>
      <c r="T902" s="241" t="s">
        <v>190</v>
      </c>
      <c r="U902" s="241" t="s">
        <v>190</v>
      </c>
      <c r="V902" s="241" t="s">
        <v>189</v>
      </c>
      <c r="W902" s="241" t="s">
        <v>190</v>
      </c>
      <c r="X902" s="241" t="s">
        <v>189</v>
      </c>
      <c r="Y902" s="241" t="s">
        <v>189</v>
      </c>
      <c r="Z902" s="241" t="s">
        <v>189</v>
      </c>
      <c r="AA902" s="241" t="s">
        <v>190</v>
      </c>
      <c r="AB902" s="241" t="s">
        <v>189</v>
      </c>
      <c r="AC902" s="241" t="s">
        <v>189</v>
      </c>
      <c r="AD902" s="241" t="s">
        <v>189</v>
      </c>
      <c r="AE902" s="241" t="s">
        <v>189</v>
      </c>
      <c r="AF902" s="241" t="s">
        <v>189</v>
      </c>
      <c r="AQ902" s="241">
        <v>0</v>
      </c>
      <c r="AR902" s="241">
        <v>0</v>
      </c>
    </row>
    <row r="903" spans="1:44" x14ac:dyDescent="0.2">
      <c r="A903" s="275">
        <v>125011</v>
      </c>
      <c r="B903" t="s">
        <v>431</v>
      </c>
      <c r="C903" t="s">
        <v>189</v>
      </c>
      <c r="D903" t="s">
        <v>189</v>
      </c>
      <c r="E903" t="s">
        <v>189</v>
      </c>
      <c r="F903" t="s">
        <v>189</v>
      </c>
      <c r="G903" t="s">
        <v>188</v>
      </c>
      <c r="H903" t="s">
        <v>188</v>
      </c>
      <c r="I903" t="s">
        <v>188</v>
      </c>
      <c r="J903" t="s">
        <v>190</v>
      </c>
      <c r="K903" t="s">
        <v>189</v>
      </c>
      <c r="L903" t="s">
        <v>188</v>
      </c>
      <c r="M903" t="s">
        <v>188</v>
      </c>
      <c r="N903" t="s">
        <v>188</v>
      </c>
      <c r="O903" t="s">
        <v>190</v>
      </c>
      <c r="P903" t="s">
        <v>190</v>
      </c>
      <c r="Q903" t="s">
        <v>188</v>
      </c>
      <c r="R903" t="s">
        <v>188</v>
      </c>
      <c r="S903" t="s">
        <v>190</v>
      </c>
      <c r="T903" t="s">
        <v>188</v>
      </c>
      <c r="U903" t="s">
        <v>188</v>
      </c>
      <c r="V903" t="s">
        <v>189</v>
      </c>
      <c r="W903" t="s">
        <v>189</v>
      </c>
      <c r="X903" t="s">
        <v>189</v>
      </c>
      <c r="Y903" t="s">
        <v>189</v>
      </c>
      <c r="Z903" t="s">
        <v>189</v>
      </c>
      <c r="AA903" t="s">
        <v>189</v>
      </c>
      <c r="AB903"/>
      <c r="AC903"/>
      <c r="AD903"/>
      <c r="AE903"/>
      <c r="AF903"/>
      <c r="AG903"/>
      <c r="AH903"/>
      <c r="AI903"/>
      <c r="AJ903"/>
      <c r="AK903"/>
      <c r="AL903"/>
      <c r="AM903"/>
      <c r="AN903"/>
      <c r="AO903"/>
      <c r="AP903"/>
      <c r="AQ903" s="241">
        <v>0</v>
      </c>
      <c r="AR903" s="241">
        <v>0</v>
      </c>
    </row>
    <row r="904" spans="1:44" x14ac:dyDescent="0.2">
      <c r="A904" s="266">
        <v>125025</v>
      </c>
      <c r="B904" t="s">
        <v>428</v>
      </c>
      <c r="C904" s="241" t="s">
        <v>189</v>
      </c>
      <c r="D904" s="241" t="s">
        <v>189</v>
      </c>
      <c r="E904" s="241" t="s">
        <v>189</v>
      </c>
      <c r="F904" s="241" t="s">
        <v>189</v>
      </c>
      <c r="G904" s="241" t="s">
        <v>190</v>
      </c>
      <c r="H904" s="241" t="s">
        <v>189</v>
      </c>
      <c r="I904" s="241" t="s">
        <v>190</v>
      </c>
      <c r="J904" s="241" t="s">
        <v>189</v>
      </c>
      <c r="K904" s="241" t="s">
        <v>190</v>
      </c>
      <c r="L904" s="241" t="s">
        <v>190</v>
      </c>
      <c r="M904" s="241" t="s">
        <v>189</v>
      </c>
      <c r="N904" s="241" t="s">
        <v>190</v>
      </c>
      <c r="O904" s="241" t="s">
        <v>189</v>
      </c>
      <c r="P904" s="241" t="s">
        <v>190</v>
      </c>
      <c r="Q904" s="241" t="s">
        <v>190</v>
      </c>
      <c r="R904" s="241" t="s">
        <v>189</v>
      </c>
      <c r="S904" s="241" t="s">
        <v>189</v>
      </c>
      <c r="T904" s="241" t="s">
        <v>189</v>
      </c>
      <c r="U904" s="241" t="s">
        <v>190</v>
      </c>
      <c r="V904" s="241" t="s">
        <v>189</v>
      </c>
      <c r="W904" s="241" t="s">
        <v>189</v>
      </c>
      <c r="X904" s="241" t="s">
        <v>189</v>
      </c>
      <c r="Y904" s="241" t="s">
        <v>189</v>
      </c>
      <c r="Z904" s="241" t="s">
        <v>189</v>
      </c>
      <c r="AA904" s="241" t="s">
        <v>189</v>
      </c>
      <c r="AQ904" s="241">
        <v>0</v>
      </c>
      <c r="AR904" s="241">
        <v>0</v>
      </c>
    </row>
    <row r="905" spans="1:44" x14ac:dyDescent="0.2">
      <c r="A905" s="275">
        <v>125026</v>
      </c>
      <c r="B905" t="s">
        <v>428</v>
      </c>
      <c r="C905" t="s">
        <v>189</v>
      </c>
      <c r="D905" t="s">
        <v>189</v>
      </c>
      <c r="E905" t="s">
        <v>189</v>
      </c>
      <c r="F905" t="s">
        <v>189</v>
      </c>
      <c r="G905" t="s">
        <v>189</v>
      </c>
      <c r="H905" t="s">
        <v>189</v>
      </c>
      <c r="I905" t="s">
        <v>189</v>
      </c>
      <c r="J905" t="s">
        <v>189</v>
      </c>
      <c r="K905" t="s">
        <v>189</v>
      </c>
      <c r="L905" t="s">
        <v>189</v>
      </c>
      <c r="M905" t="s">
        <v>189</v>
      </c>
      <c r="N905" t="s">
        <v>189</v>
      </c>
      <c r="O905" t="s">
        <v>189</v>
      </c>
      <c r="P905" t="s">
        <v>189</v>
      </c>
      <c r="Q905" t="s">
        <v>188</v>
      </c>
      <c r="R905" t="s">
        <v>189</v>
      </c>
      <c r="S905" t="s">
        <v>188</v>
      </c>
      <c r="T905" t="s">
        <v>188</v>
      </c>
      <c r="U905" t="s">
        <v>189</v>
      </c>
      <c r="V905" t="s">
        <v>189</v>
      </c>
      <c r="W905" t="s">
        <v>189</v>
      </c>
      <c r="X905" t="s">
        <v>189</v>
      </c>
      <c r="Y905" t="s">
        <v>189</v>
      </c>
      <c r="Z905" t="s">
        <v>188</v>
      </c>
      <c r="AA905" t="s">
        <v>190</v>
      </c>
      <c r="AB905" t="s">
        <v>189</v>
      </c>
      <c r="AC905" t="s">
        <v>189</v>
      </c>
      <c r="AD905" t="s">
        <v>189</v>
      </c>
      <c r="AE905" t="s">
        <v>190</v>
      </c>
      <c r="AF905" t="s">
        <v>188</v>
      </c>
      <c r="AG905"/>
      <c r="AH905"/>
      <c r="AI905"/>
      <c r="AJ905"/>
      <c r="AK905"/>
      <c r="AL905"/>
      <c r="AM905"/>
      <c r="AN905"/>
      <c r="AO905"/>
      <c r="AP905"/>
      <c r="AQ905" s="241">
        <v>0</v>
      </c>
      <c r="AR905" s="241">
        <v>0</v>
      </c>
    </row>
    <row r="906" spans="1:44" x14ac:dyDescent="0.2">
      <c r="A906" s="275">
        <v>125034</v>
      </c>
      <c r="B906" t="s">
        <v>428</v>
      </c>
      <c r="C906" t="s">
        <v>189</v>
      </c>
      <c r="D906" t="s">
        <v>189</v>
      </c>
      <c r="E906" t="s">
        <v>189</v>
      </c>
      <c r="F906" t="s">
        <v>189</v>
      </c>
      <c r="G906" t="s">
        <v>190</v>
      </c>
      <c r="H906" t="s">
        <v>188</v>
      </c>
      <c r="I906" t="s">
        <v>190</v>
      </c>
      <c r="J906" t="s">
        <v>189</v>
      </c>
      <c r="K906" t="s">
        <v>189</v>
      </c>
      <c r="L906" t="s">
        <v>188</v>
      </c>
      <c r="M906" t="s">
        <v>190</v>
      </c>
      <c r="N906" t="s">
        <v>190</v>
      </c>
      <c r="O906" t="s">
        <v>189</v>
      </c>
      <c r="P906" t="s">
        <v>190</v>
      </c>
      <c r="Q906" t="s">
        <v>188</v>
      </c>
      <c r="R906" t="s">
        <v>190</v>
      </c>
      <c r="S906" t="s">
        <v>189</v>
      </c>
      <c r="T906" t="s">
        <v>189</v>
      </c>
      <c r="U906" t="s">
        <v>188</v>
      </c>
      <c r="V906" t="s">
        <v>189</v>
      </c>
      <c r="W906" t="s">
        <v>190</v>
      </c>
      <c r="X906" t="s">
        <v>190</v>
      </c>
      <c r="Y906" t="s">
        <v>190</v>
      </c>
      <c r="Z906" t="s">
        <v>190</v>
      </c>
      <c r="AA906" t="s">
        <v>190</v>
      </c>
      <c r="AB906" t="s">
        <v>189</v>
      </c>
      <c r="AC906" t="s">
        <v>189</v>
      </c>
      <c r="AD906" t="s">
        <v>189</v>
      </c>
      <c r="AE906" t="s">
        <v>189</v>
      </c>
      <c r="AF906" t="s">
        <v>189</v>
      </c>
      <c r="AG906"/>
      <c r="AH906"/>
      <c r="AI906"/>
      <c r="AJ906"/>
      <c r="AK906"/>
      <c r="AL906"/>
      <c r="AM906"/>
      <c r="AN906"/>
      <c r="AO906"/>
      <c r="AP906"/>
      <c r="AQ906" s="241">
        <v>0</v>
      </c>
      <c r="AR906" s="241">
        <v>0</v>
      </c>
    </row>
    <row r="907" spans="1:44" x14ac:dyDescent="0.2">
      <c r="A907" s="275">
        <v>125038</v>
      </c>
      <c r="B907" t="s">
        <v>428</v>
      </c>
      <c r="C907" t="s">
        <v>189</v>
      </c>
      <c r="D907" t="s">
        <v>189</v>
      </c>
      <c r="E907" t="s">
        <v>190</v>
      </c>
      <c r="F907" t="s">
        <v>189</v>
      </c>
      <c r="G907" t="s">
        <v>190</v>
      </c>
      <c r="H907" t="s">
        <v>190</v>
      </c>
      <c r="I907" t="s">
        <v>190</v>
      </c>
      <c r="J907" t="s">
        <v>190</v>
      </c>
      <c r="K907" t="s">
        <v>189</v>
      </c>
      <c r="L907" t="s">
        <v>188</v>
      </c>
      <c r="M907" t="s">
        <v>190</v>
      </c>
      <c r="N907" t="s">
        <v>190</v>
      </c>
      <c r="O907" t="s">
        <v>190</v>
      </c>
      <c r="P907" t="s">
        <v>190</v>
      </c>
      <c r="Q907" t="s">
        <v>190</v>
      </c>
      <c r="R907" t="s">
        <v>190</v>
      </c>
      <c r="S907" t="s">
        <v>190</v>
      </c>
      <c r="T907" t="s">
        <v>189</v>
      </c>
      <c r="U907" t="s">
        <v>190</v>
      </c>
      <c r="V907" t="s">
        <v>189</v>
      </c>
      <c r="W907" t="s">
        <v>190</v>
      </c>
      <c r="X907" t="s">
        <v>190</v>
      </c>
      <c r="Y907" t="s">
        <v>190</v>
      </c>
      <c r="Z907" t="s">
        <v>190</v>
      </c>
      <c r="AA907" t="s">
        <v>190</v>
      </c>
      <c r="AB907" t="s">
        <v>189</v>
      </c>
      <c r="AC907" t="s">
        <v>189</v>
      </c>
      <c r="AD907" t="s">
        <v>189</v>
      </c>
      <c r="AE907" t="s">
        <v>189</v>
      </c>
      <c r="AF907" t="s">
        <v>189</v>
      </c>
      <c r="AG907"/>
      <c r="AH907"/>
      <c r="AI907"/>
      <c r="AJ907"/>
      <c r="AK907"/>
      <c r="AL907"/>
      <c r="AM907"/>
      <c r="AN907"/>
      <c r="AO907"/>
      <c r="AP907"/>
      <c r="AQ907" s="241">
        <v>0</v>
      </c>
      <c r="AR907" s="241">
        <v>0</v>
      </c>
    </row>
    <row r="908" spans="1:44" x14ac:dyDescent="0.2">
      <c r="A908" s="275">
        <v>125060</v>
      </c>
      <c r="B908" t="s">
        <v>428</v>
      </c>
      <c r="C908" t="s">
        <v>189</v>
      </c>
      <c r="D908" t="s">
        <v>189</v>
      </c>
      <c r="E908" t="s">
        <v>189</v>
      </c>
      <c r="F908" t="s">
        <v>189</v>
      </c>
      <c r="G908" t="s">
        <v>189</v>
      </c>
      <c r="H908" t="s">
        <v>190</v>
      </c>
      <c r="I908" t="s">
        <v>189</v>
      </c>
      <c r="J908" t="s">
        <v>189</v>
      </c>
      <c r="K908" t="s">
        <v>189</v>
      </c>
      <c r="L908" t="s">
        <v>190</v>
      </c>
      <c r="M908" t="s">
        <v>188</v>
      </c>
      <c r="N908" t="s">
        <v>190</v>
      </c>
      <c r="O908" t="s">
        <v>188</v>
      </c>
      <c r="P908" t="s">
        <v>189</v>
      </c>
      <c r="Q908" t="s">
        <v>190</v>
      </c>
      <c r="R908" t="s">
        <v>190</v>
      </c>
      <c r="S908" t="s">
        <v>189</v>
      </c>
      <c r="T908" t="s">
        <v>189</v>
      </c>
      <c r="U908" t="s">
        <v>189</v>
      </c>
      <c r="V908" t="s">
        <v>190</v>
      </c>
      <c r="W908" t="s">
        <v>190</v>
      </c>
      <c r="X908" t="s">
        <v>189</v>
      </c>
      <c r="Y908" t="s">
        <v>189</v>
      </c>
      <c r="Z908" t="s">
        <v>189</v>
      </c>
      <c r="AA908" t="s">
        <v>189</v>
      </c>
      <c r="AB908" t="s">
        <v>189</v>
      </c>
      <c r="AC908" t="s">
        <v>189</v>
      </c>
      <c r="AD908" t="s">
        <v>189</v>
      </c>
      <c r="AE908" t="s">
        <v>189</v>
      </c>
      <c r="AF908" t="s">
        <v>189</v>
      </c>
      <c r="AG908"/>
      <c r="AH908"/>
      <c r="AI908"/>
      <c r="AJ908"/>
      <c r="AK908"/>
      <c r="AL908"/>
      <c r="AM908"/>
      <c r="AN908"/>
      <c r="AO908"/>
      <c r="AP908"/>
      <c r="AQ908" s="241">
        <v>0</v>
      </c>
      <c r="AR908" s="241">
        <v>0</v>
      </c>
    </row>
    <row r="909" spans="1:44" x14ac:dyDescent="0.2">
      <c r="A909" s="275">
        <v>125079</v>
      </c>
      <c r="B909" t="s">
        <v>428</v>
      </c>
      <c r="C909" t="s">
        <v>189</v>
      </c>
      <c r="D909" t="s">
        <v>189</v>
      </c>
      <c r="E909" t="s">
        <v>189</v>
      </c>
      <c r="F909" t="s">
        <v>189</v>
      </c>
      <c r="G909" t="s">
        <v>190</v>
      </c>
      <c r="H909" t="s">
        <v>190</v>
      </c>
      <c r="I909" t="s">
        <v>189</v>
      </c>
      <c r="J909" t="s">
        <v>189</v>
      </c>
      <c r="K909" t="s">
        <v>189</v>
      </c>
      <c r="L909" t="s">
        <v>190</v>
      </c>
      <c r="M909" t="s">
        <v>190</v>
      </c>
      <c r="N909" t="s">
        <v>190</v>
      </c>
      <c r="O909" t="s">
        <v>189</v>
      </c>
      <c r="P909" t="s">
        <v>190</v>
      </c>
      <c r="Q909" t="s">
        <v>190</v>
      </c>
      <c r="R909" t="s">
        <v>190</v>
      </c>
      <c r="S909" t="s">
        <v>189</v>
      </c>
      <c r="T909" t="s">
        <v>189</v>
      </c>
      <c r="U909" t="s">
        <v>190</v>
      </c>
      <c r="V909" t="s">
        <v>189</v>
      </c>
      <c r="W909" t="s">
        <v>190</v>
      </c>
      <c r="X909" t="s">
        <v>190</v>
      </c>
      <c r="Y909" t="s">
        <v>190</v>
      </c>
      <c r="Z909" t="s">
        <v>190</v>
      </c>
      <c r="AA909" t="s">
        <v>190</v>
      </c>
      <c r="AB909" t="s">
        <v>189</v>
      </c>
      <c r="AC909" t="s">
        <v>189</v>
      </c>
      <c r="AD909" t="s">
        <v>189</v>
      </c>
      <c r="AE909" t="s">
        <v>189</v>
      </c>
      <c r="AF909" t="s">
        <v>189</v>
      </c>
      <c r="AG909"/>
      <c r="AH909"/>
      <c r="AI909"/>
      <c r="AJ909"/>
      <c r="AK909"/>
      <c r="AL909"/>
      <c r="AM909"/>
      <c r="AN909"/>
      <c r="AO909"/>
      <c r="AP909"/>
      <c r="AQ909" s="241">
        <v>0</v>
      </c>
      <c r="AR909" s="241">
        <v>0</v>
      </c>
    </row>
    <row r="910" spans="1:44" x14ac:dyDescent="0.2">
      <c r="A910" s="275">
        <v>125081</v>
      </c>
      <c r="B910" t="s">
        <v>428</v>
      </c>
      <c r="C910" t="s">
        <v>189</v>
      </c>
      <c r="D910" t="s">
        <v>189</v>
      </c>
      <c r="E910" t="s">
        <v>189</v>
      </c>
      <c r="F910" t="s">
        <v>189</v>
      </c>
      <c r="G910" t="s">
        <v>189</v>
      </c>
      <c r="H910" t="s">
        <v>189</v>
      </c>
      <c r="I910" t="s">
        <v>189</v>
      </c>
      <c r="J910" t="s">
        <v>189</v>
      </c>
      <c r="K910" t="s">
        <v>189</v>
      </c>
      <c r="L910" t="s">
        <v>190</v>
      </c>
      <c r="M910" t="s">
        <v>188</v>
      </c>
      <c r="N910" t="s">
        <v>190</v>
      </c>
      <c r="O910" t="s">
        <v>189</v>
      </c>
      <c r="P910" t="s">
        <v>190</v>
      </c>
      <c r="Q910" t="s">
        <v>188</v>
      </c>
      <c r="R910" t="s">
        <v>189</v>
      </c>
      <c r="S910" t="s">
        <v>189</v>
      </c>
      <c r="T910" t="s">
        <v>189</v>
      </c>
      <c r="U910" t="s">
        <v>190</v>
      </c>
      <c r="V910" t="s">
        <v>189</v>
      </c>
      <c r="W910" t="s">
        <v>189</v>
      </c>
      <c r="X910" t="s">
        <v>189</v>
      </c>
      <c r="Y910" t="s">
        <v>189</v>
      </c>
      <c r="Z910" t="s">
        <v>190</v>
      </c>
      <c r="AA910" t="s">
        <v>189</v>
      </c>
      <c r="AB910" t="s">
        <v>189</v>
      </c>
      <c r="AC910" t="s">
        <v>189</v>
      </c>
      <c r="AD910" t="s">
        <v>189</v>
      </c>
      <c r="AE910" t="s">
        <v>190</v>
      </c>
      <c r="AF910" t="s">
        <v>190</v>
      </c>
      <c r="AG910"/>
      <c r="AH910"/>
      <c r="AI910"/>
      <c r="AJ910"/>
      <c r="AK910"/>
      <c r="AL910"/>
      <c r="AM910"/>
      <c r="AN910"/>
      <c r="AO910"/>
      <c r="AP910"/>
      <c r="AQ910" s="241">
        <v>0</v>
      </c>
      <c r="AR910" s="241">
        <v>0</v>
      </c>
    </row>
    <row r="911" spans="1:44" x14ac:dyDescent="0.2">
      <c r="A911" s="275">
        <v>125086</v>
      </c>
      <c r="B911" t="s">
        <v>428</v>
      </c>
      <c r="C911" t="s">
        <v>189</v>
      </c>
      <c r="D911" t="s">
        <v>189</v>
      </c>
      <c r="E911" t="s">
        <v>189</v>
      </c>
      <c r="F911" t="s">
        <v>189</v>
      </c>
      <c r="G911" t="s">
        <v>189</v>
      </c>
      <c r="H911" t="s">
        <v>189</v>
      </c>
      <c r="I911" t="s">
        <v>189</v>
      </c>
      <c r="J911" t="s">
        <v>189</v>
      </c>
      <c r="K911" t="s">
        <v>189</v>
      </c>
      <c r="L911" t="s">
        <v>190</v>
      </c>
      <c r="M911" t="s">
        <v>190</v>
      </c>
      <c r="N911" t="s">
        <v>189</v>
      </c>
      <c r="O911" t="s">
        <v>189</v>
      </c>
      <c r="P911" t="s">
        <v>189</v>
      </c>
      <c r="Q911" t="s">
        <v>190</v>
      </c>
      <c r="R911" t="s">
        <v>189</v>
      </c>
      <c r="S911" t="s">
        <v>189</v>
      </c>
      <c r="T911" t="s">
        <v>189</v>
      </c>
      <c r="U911" t="s">
        <v>189</v>
      </c>
      <c r="V911" t="s">
        <v>189</v>
      </c>
      <c r="W911" t="s">
        <v>190</v>
      </c>
      <c r="X911" t="s">
        <v>189</v>
      </c>
      <c r="Y911" t="s">
        <v>190</v>
      </c>
      <c r="Z911" t="s">
        <v>189</v>
      </c>
      <c r="AA911" t="s">
        <v>190</v>
      </c>
      <c r="AB911" t="s">
        <v>190</v>
      </c>
      <c r="AC911" t="s">
        <v>189</v>
      </c>
      <c r="AD911" t="s">
        <v>189</v>
      </c>
      <c r="AE911" t="s">
        <v>189</v>
      </c>
      <c r="AF911" t="s">
        <v>189</v>
      </c>
      <c r="AG911"/>
      <c r="AH911"/>
      <c r="AI911"/>
      <c r="AJ911"/>
      <c r="AK911"/>
      <c r="AL911"/>
      <c r="AM911"/>
      <c r="AN911"/>
      <c r="AO911"/>
      <c r="AP911"/>
      <c r="AQ911" s="241">
        <v>0</v>
      </c>
      <c r="AR911" s="241">
        <v>0</v>
      </c>
    </row>
    <row r="912" spans="1:44" x14ac:dyDescent="0.2">
      <c r="A912" s="275">
        <v>125117</v>
      </c>
      <c r="B912" t="s">
        <v>428</v>
      </c>
      <c r="C912" t="s">
        <v>189</v>
      </c>
      <c r="D912" t="s">
        <v>189</v>
      </c>
      <c r="E912" t="s">
        <v>189</v>
      </c>
      <c r="F912" t="s">
        <v>189</v>
      </c>
      <c r="G912" t="s">
        <v>190</v>
      </c>
      <c r="H912" t="s">
        <v>190</v>
      </c>
      <c r="I912" t="s">
        <v>189</v>
      </c>
      <c r="J912" t="s">
        <v>189</v>
      </c>
      <c r="K912" t="s">
        <v>189</v>
      </c>
      <c r="L912" t="s">
        <v>190</v>
      </c>
      <c r="M912" t="s">
        <v>190</v>
      </c>
      <c r="N912" t="s">
        <v>190</v>
      </c>
      <c r="O912" t="s">
        <v>189</v>
      </c>
      <c r="P912" t="s">
        <v>190</v>
      </c>
      <c r="Q912" t="s">
        <v>190</v>
      </c>
      <c r="R912" t="s">
        <v>190</v>
      </c>
      <c r="S912" t="s">
        <v>189</v>
      </c>
      <c r="T912" t="s">
        <v>189</v>
      </c>
      <c r="U912" t="s">
        <v>188</v>
      </c>
      <c r="V912" t="s">
        <v>189</v>
      </c>
      <c r="W912" t="s">
        <v>190</v>
      </c>
      <c r="X912" t="s">
        <v>188</v>
      </c>
      <c r="Y912" t="s">
        <v>188</v>
      </c>
      <c r="Z912" t="s">
        <v>190</v>
      </c>
      <c r="AA912" t="s">
        <v>188</v>
      </c>
      <c r="AB912" t="s">
        <v>189</v>
      </c>
      <c r="AC912" t="s">
        <v>189</v>
      </c>
      <c r="AD912" t="s">
        <v>189</v>
      </c>
      <c r="AE912" t="s">
        <v>189</v>
      </c>
      <c r="AF912" t="s">
        <v>189</v>
      </c>
      <c r="AG912"/>
      <c r="AH912"/>
      <c r="AI912"/>
      <c r="AJ912"/>
      <c r="AK912"/>
      <c r="AL912"/>
      <c r="AM912"/>
      <c r="AN912"/>
      <c r="AO912"/>
      <c r="AP912"/>
      <c r="AQ912" s="241">
        <v>0</v>
      </c>
      <c r="AR912" s="241">
        <v>0</v>
      </c>
    </row>
    <row r="913" spans="1:44" x14ac:dyDescent="0.2">
      <c r="A913" s="275">
        <v>125120</v>
      </c>
      <c r="B913" t="s">
        <v>428</v>
      </c>
      <c r="C913" t="s">
        <v>189</v>
      </c>
      <c r="D913" t="s">
        <v>189</v>
      </c>
      <c r="E913" t="s">
        <v>189</v>
      </c>
      <c r="F913" t="s">
        <v>189</v>
      </c>
      <c r="G913" t="s">
        <v>188</v>
      </c>
      <c r="H913" t="s">
        <v>190</v>
      </c>
      <c r="I913" t="s">
        <v>189</v>
      </c>
      <c r="J913" t="s">
        <v>189</v>
      </c>
      <c r="K913" t="s">
        <v>189</v>
      </c>
      <c r="L913" t="s">
        <v>189</v>
      </c>
      <c r="M913" t="s">
        <v>188</v>
      </c>
      <c r="N913" t="s">
        <v>190</v>
      </c>
      <c r="O913" t="s">
        <v>190</v>
      </c>
      <c r="P913" t="s">
        <v>189</v>
      </c>
      <c r="Q913" t="s">
        <v>188</v>
      </c>
      <c r="R913" t="s">
        <v>190</v>
      </c>
      <c r="S913" t="s">
        <v>189</v>
      </c>
      <c r="T913" t="s">
        <v>189</v>
      </c>
      <c r="U913" t="s">
        <v>189</v>
      </c>
      <c r="V913" t="s">
        <v>190</v>
      </c>
      <c r="W913" t="s">
        <v>190</v>
      </c>
      <c r="X913" t="s">
        <v>190</v>
      </c>
      <c r="Y913" t="s">
        <v>189</v>
      </c>
      <c r="Z913" t="s">
        <v>190</v>
      </c>
      <c r="AA913" t="s">
        <v>190</v>
      </c>
      <c r="AB913" t="s">
        <v>189</v>
      </c>
      <c r="AC913" t="s">
        <v>189</v>
      </c>
      <c r="AD913" t="s">
        <v>189</v>
      </c>
      <c r="AE913" t="s">
        <v>189</v>
      </c>
      <c r="AF913" t="s">
        <v>189</v>
      </c>
      <c r="AG913"/>
      <c r="AH913"/>
      <c r="AI913"/>
      <c r="AJ913"/>
      <c r="AK913"/>
      <c r="AL913"/>
      <c r="AM913"/>
      <c r="AN913"/>
      <c r="AO913"/>
      <c r="AP913"/>
      <c r="AQ913" s="241">
        <v>0</v>
      </c>
      <c r="AR913" s="241">
        <v>0</v>
      </c>
    </row>
    <row r="914" spans="1:44" x14ac:dyDescent="0.2">
      <c r="A914" s="275">
        <v>125125</v>
      </c>
      <c r="B914" t="s">
        <v>428</v>
      </c>
      <c r="C914" t="s">
        <v>189</v>
      </c>
      <c r="D914" t="s">
        <v>189</v>
      </c>
      <c r="E914" t="s">
        <v>189</v>
      </c>
      <c r="F914" t="s">
        <v>189</v>
      </c>
      <c r="G914" t="s">
        <v>189</v>
      </c>
      <c r="H914" t="s">
        <v>189</v>
      </c>
      <c r="I914" t="s">
        <v>189</v>
      </c>
      <c r="J914" t="s">
        <v>189</v>
      </c>
      <c r="K914" t="s">
        <v>189</v>
      </c>
      <c r="L914" t="s">
        <v>189</v>
      </c>
      <c r="M914" t="s">
        <v>189</v>
      </c>
      <c r="N914" t="s">
        <v>189</v>
      </c>
      <c r="O914" t="s">
        <v>189</v>
      </c>
      <c r="P914" t="s">
        <v>189</v>
      </c>
      <c r="Q914" t="s">
        <v>189</v>
      </c>
      <c r="R914" t="s">
        <v>189</v>
      </c>
      <c r="S914" t="s">
        <v>189</v>
      </c>
      <c r="T914" t="s">
        <v>189</v>
      </c>
      <c r="U914" t="s">
        <v>189</v>
      </c>
      <c r="V914" t="s">
        <v>189</v>
      </c>
      <c r="W914" t="s">
        <v>189</v>
      </c>
      <c r="X914" t="s">
        <v>189</v>
      </c>
      <c r="Y914" t="s">
        <v>189</v>
      </c>
      <c r="Z914" t="s">
        <v>189</v>
      </c>
      <c r="AA914" t="s">
        <v>189</v>
      </c>
      <c r="AB914" t="s">
        <v>189</v>
      </c>
      <c r="AC914" t="s">
        <v>189</v>
      </c>
      <c r="AD914" t="s">
        <v>189</v>
      </c>
      <c r="AE914" t="s">
        <v>189</v>
      </c>
      <c r="AF914" t="s">
        <v>189</v>
      </c>
      <c r="AG914"/>
      <c r="AH914"/>
      <c r="AI914"/>
      <c r="AJ914"/>
      <c r="AK914"/>
      <c r="AL914"/>
      <c r="AM914"/>
      <c r="AN914"/>
      <c r="AO914"/>
      <c r="AP914"/>
      <c r="AQ914" s="241">
        <v>0</v>
      </c>
      <c r="AR914" s="241">
        <v>0</v>
      </c>
    </row>
    <row r="915" spans="1:44" x14ac:dyDescent="0.2">
      <c r="A915" s="275">
        <v>125131</v>
      </c>
      <c r="B915" t="s">
        <v>428</v>
      </c>
      <c r="C915" t="s">
        <v>189</v>
      </c>
      <c r="D915" t="s">
        <v>189</v>
      </c>
      <c r="E915" t="s">
        <v>189</v>
      </c>
      <c r="F915" t="s">
        <v>189</v>
      </c>
      <c r="G915" t="s">
        <v>190</v>
      </c>
      <c r="H915" t="s">
        <v>188</v>
      </c>
      <c r="I915" t="s">
        <v>189</v>
      </c>
      <c r="J915" t="s">
        <v>189</v>
      </c>
      <c r="K915" t="s">
        <v>189</v>
      </c>
      <c r="L915" t="s">
        <v>190</v>
      </c>
      <c r="M915" t="s">
        <v>188</v>
      </c>
      <c r="N915" t="s">
        <v>189</v>
      </c>
      <c r="O915" t="s">
        <v>189</v>
      </c>
      <c r="P915" t="s">
        <v>190</v>
      </c>
      <c r="Q915" t="s">
        <v>190</v>
      </c>
      <c r="R915" t="s">
        <v>190</v>
      </c>
      <c r="S915" t="s">
        <v>190</v>
      </c>
      <c r="T915" t="s">
        <v>189</v>
      </c>
      <c r="U915" t="s">
        <v>190</v>
      </c>
      <c r="V915" t="s">
        <v>189</v>
      </c>
      <c r="W915" t="s">
        <v>190</v>
      </c>
      <c r="X915" t="s">
        <v>190</v>
      </c>
      <c r="Y915" t="s">
        <v>190</v>
      </c>
      <c r="Z915" t="s">
        <v>190</v>
      </c>
      <c r="AA915" t="s">
        <v>189</v>
      </c>
      <c r="AB915" t="s">
        <v>189</v>
      </c>
      <c r="AC915" t="s">
        <v>189</v>
      </c>
      <c r="AD915" t="s">
        <v>189</v>
      </c>
      <c r="AE915" t="s">
        <v>189</v>
      </c>
      <c r="AF915" t="s">
        <v>189</v>
      </c>
      <c r="AG915"/>
      <c r="AH915"/>
      <c r="AI915"/>
      <c r="AJ915"/>
      <c r="AK915"/>
      <c r="AL915"/>
      <c r="AM915"/>
      <c r="AN915"/>
      <c r="AO915"/>
      <c r="AP915"/>
      <c r="AQ915" s="241">
        <v>0</v>
      </c>
      <c r="AR915" s="241">
        <v>0</v>
      </c>
    </row>
  </sheetData>
  <sheetProtection selectLockedCells="1" selectUnlockedCells="1"/>
  <autoFilter ref="A1:AR915" xr:uid="{00000000-0009-0000-0000-000006000000}">
    <sortState xmlns:xlrd2="http://schemas.microsoft.com/office/spreadsheetml/2017/richdata2" ref="A2:AR915">
      <sortCondition ref="A1:A915"/>
    </sortState>
  </autoFilter>
  <phoneticPr fontId="42" type="noConversion"/>
  <conditionalFormatting sqref="A1:A1048576">
    <cfRule type="duplicateValues" dxfId="81" priority="43"/>
  </conditionalFormatting>
  <conditionalFormatting sqref="A2:A915">
    <cfRule type="duplicateValues" dxfId="80" priority="7926"/>
  </conditionalFormatting>
  <conditionalFormatting sqref="A356 A359 A376 A388 A403 A406 A416 A421 A425 A431 A442 A449 A451 A462 A468 A471 A474 A481 A485 A491 A493 A498 A509 A513 A518 A520 A538 A545 A548 A561 A575 A596 A609 A618 A624 A631 A637 A643 A649 A652 A655 A661 A671 A676 A687 A702 A720 A724 A732 A738 A743 A747 A760 A773 A778 A789 A798 A802 A818 A824 A828 A834 A837 A851 A864 A868 A877 A894">
    <cfRule type="duplicateValues" dxfId="79" priority="6791"/>
    <cfRule type="duplicateValues" dxfId="78" priority="6790"/>
  </conditionalFormatting>
  <conditionalFormatting sqref="A357 A360 A364 A368 A389 A396 A399 A409 A412 A417 A428 A432 A448 A452 A455 A459 A461 A482 A495:A496 A504 A510 A519 A523 A529 A535 A540 A542 A549 A553:A554 A558 A562 A565 A571 A580 A587 A593 A607 A613 A619 A622 A634 A638 A644 A650 A653 A664 A667 A679 A688 A692 A697 A708 A711 A716 A721 A733 A744 A753:A754 A761 A768 A775 A782 A790 A794 A819 A835 A841 A852 A846 A865 A871 A874 A878 A884 A891 A904 A910 A915">
    <cfRule type="duplicateValues" dxfId="77" priority="6927"/>
    <cfRule type="duplicateValues" dxfId="76" priority="6926"/>
  </conditionalFormatting>
  <conditionalFormatting sqref="A358 A361 A366 A369 A373 A386 A393 A401 A404 A408 A413 A423 A444 A458 A464 A476 A479 A483 A494 A499 A506:A507 A517 A526 A546 A550 A555 A559 A563 A567 A573 A576 A582 A598 A610 A615 A628 A642 A646 A657 A669 A673 A681 A684 A693 A704 A709 A713 A717 A727 A730 A735 A740 A745 A749 A756 A765 A770 A779 A792 A796 A803 A805 A808 A812 A816 A830 A836 A839 A844 A848 A859 A862 A866 A881 A892 A896 A906 A912">
    <cfRule type="duplicateValues" dxfId="75" priority="7083"/>
    <cfRule type="duplicateValues" dxfId="74" priority="7082"/>
  </conditionalFormatting>
  <conditionalFormatting sqref="A362 A371 A377 A384 A390 A394 A405 A415 A420 A424 A427 A429 A434 A440 A446 A450 A454 A460 A466 A469 A486 A488 A497 A502 A512 A514 A522 A524 A528 A531 A534 A536 A544 A552 A556 A569 A578 A591 A595 A600 A604 A612 A617 A621 A626 A629 A640 A647 A651 A666 A670 A674 A686 A691 A695 A701 A706 A710 A715 A719 A725 A736 A742 A751 A758 A776 A793 A801 A804 A810 A814 A817 A822 A826 A832 A840 A850 A857 A860 A867 A872 A883 A886 A889 A893 A898 A901 A903 A908 A914">
    <cfRule type="duplicateValues" dxfId="73" priority="7238"/>
    <cfRule type="duplicateValues" dxfId="72" priority="7239"/>
  </conditionalFormatting>
  <conditionalFormatting sqref="A363 A367 A372 A375 A378 A381 A387 A391 A395 A398 A402 A407 A411 A422 A430 A436 A438 A441 A447 A456 A467 A470 A473 A477 A480 A490 A501 A503 A508 A515 A537 A557 A560 A570 A564 A579 A583 A586 A589 A592 A601 A603 A605:A606 A627 A630 A633 A641 A648 A660 A663 A675 A683 A696 A699 A707 A723 A726 A737 A752 A759 A767 A772 A774 A777 A781 A785 A788 A797 A823 A827 A833 A845 A861 A863 A870 A873 A876 A879 A887 A890 A899 A909">
    <cfRule type="duplicateValues" dxfId="71" priority="7419"/>
    <cfRule type="duplicateValues" dxfId="70" priority="7418"/>
  </conditionalFormatting>
  <conditionalFormatting sqref="A365 A379 A385 A392 A400 A410 A418 A433 A457 A463 A472 A475 A478 A492 A505 A511 A516 A521 A525 A532 A543 A566 A572 A581 A584 A590 A597 A608 A614 A623 A625 A635 A645 A656 A658 A668 A672 A677 A680 A689 A703 A712 A722 A729 A734 A739 A748 A755 A762 A764 A769 A783 A786 A791 A795 A799 A807 A811 A815 A820 A829 A838 A842 A853 A847 A858 A875 A880 A885 A888 A895 A902 A905 A911">
    <cfRule type="duplicateValues" dxfId="69" priority="7583"/>
    <cfRule type="duplicateValues" dxfId="68" priority="7582"/>
  </conditionalFormatting>
  <conditionalFormatting sqref="A370 A374 A380 A397 A414 A419 A426 A435 A437 A439 A443 A445 A453 A465 A484 A487 A489 A500 A527 A530 A533 A539 A541 A547 A551 A568 A574 A577 A585 A588 A594 A599 A602 A611 A616 A620 A632 A636 A639 A654 A659 A662 A665 A678 A682 A685 A690 A694 A698 A700 A705 A714 A718 A728 A731 A741 A746 A750 A757 A763 A766 A771 A780 A784 A787 A800 A806 A809 A813 A821 A825 A831 A843 A849 A869 A882 A897 A900 A907 A913">
    <cfRule type="duplicateValues" dxfId="67" priority="7730"/>
    <cfRule type="duplicateValues" dxfId="66" priority="7731"/>
  </conditionalFormatting>
  <conditionalFormatting sqref="A382">
    <cfRule type="duplicateValues" dxfId="65" priority="26"/>
    <cfRule type="duplicateValues" dxfId="64" priority="27"/>
  </conditionalFormatting>
  <conditionalFormatting sqref="A383">
    <cfRule type="duplicateValues" dxfId="63" priority="24"/>
    <cfRule type="duplicateValues" dxfId="62" priority="25"/>
  </conditionalFormatting>
  <conditionalFormatting sqref="A419">
    <cfRule type="duplicateValues" dxfId="61" priority="60"/>
    <cfRule type="duplicateValues" dxfId="60" priority="61"/>
  </conditionalFormatting>
  <conditionalFormatting sqref="A420">
    <cfRule type="duplicateValues" dxfId="59" priority="72"/>
    <cfRule type="duplicateValues" dxfId="58" priority="73"/>
  </conditionalFormatting>
  <conditionalFormatting sqref="A421">
    <cfRule type="duplicateValues" dxfId="57" priority="70"/>
    <cfRule type="duplicateValues" dxfId="56" priority="71"/>
  </conditionalFormatting>
  <conditionalFormatting sqref="A422">
    <cfRule type="duplicateValues" dxfId="55" priority="68"/>
    <cfRule type="duplicateValues" dxfId="54" priority="69"/>
  </conditionalFormatting>
  <conditionalFormatting sqref="A423">
    <cfRule type="duplicateValues" dxfId="53" priority="67"/>
    <cfRule type="duplicateValues" dxfId="52" priority="66"/>
  </conditionalFormatting>
  <conditionalFormatting sqref="A424">
    <cfRule type="duplicateValues" dxfId="51" priority="64"/>
    <cfRule type="duplicateValues" dxfId="50" priority="65"/>
  </conditionalFormatting>
  <conditionalFormatting sqref="A425">
    <cfRule type="duplicateValues" dxfId="49" priority="62"/>
    <cfRule type="duplicateValues" dxfId="48" priority="63"/>
  </conditionalFormatting>
  <conditionalFormatting sqref="A635 A71 A37 A3 A10 A17 A24 A31 A44 A51 A58 A65 A78 A85 A92 A99 A106 A113 A120 A127 A134 A141 A148 A155 A162 A169 A176 A183 A190 A197 A204 A211 A218 A225 A232 A239 A246 A253 A260 A267 A274 A281 A288 A295 A302 A309 A316 A323 A330 A337 A344 A351 A358 A365 A372 A379 A386 A393 A400 A407 A414 A427 A434 A441 A448 A455 A461 A468 A475 A482 A489 A496 A503 A510 A517 A524 A531 A538 A545 A552 A559 A566 A573 A580 A587 A594 A601 A608 A615 A622 A629 A642 A649 A656 A663 A670 A677 A684 A691 A698 A705 A712 A719 A726 A733 A740 A747 A754 A761 A768 A775 A782 A789 A796 A803 A810 A817 A824 A831 A838 A845 A852 A859 A866 A873 A880 A887 A894 A901 A908 A915">
    <cfRule type="duplicateValues" dxfId="47" priority="4233"/>
    <cfRule type="duplicateValues" dxfId="46" priority="4232"/>
  </conditionalFormatting>
  <conditionalFormatting sqref="A636 A72 A38 A4 A11 A18 A25 A32 A45 A52 A59 A79 A86 A93 A100 A107 A114 A121 A128 A135 A142 A149 A156 A163 A170 A177 A184 A191 A198 A205 A212 A219 A226 A233 A240 A247 A254 A261 A268 A275 A282 A289 A296 A303 A310 A317 A324 A331 A338 A345 A352 A359 A366 A373 A380 A387 A394 A401 A408 A428 A435 A442 A449 A456 A462 A469 A476 A483 A490 A497 A504 A511 A518 A525 A532 A539 A546 A553 A560 A567 A574 A581 A588 A595 A602 A609 A616 A623 A630 A643 A650 A657 A664 A671 A678 A685 A692 A699 A706 A713 A720 A727 A734 A741 A748 A755 A762 A769 A776 A783 A790 A797 A804 A811 A818 A825 A832 A839 A846 A853 A860 A867 A874 A881 A888 A895 A902 A909">
    <cfRule type="duplicateValues" dxfId="45" priority="6534"/>
    <cfRule type="duplicateValues" dxfId="44" priority="6535"/>
  </conditionalFormatting>
  <conditionalFormatting sqref="A637 A415 A66 A39 A5 A12 A19 A26 A33 A46 A53 A60 A73 A80 A87 A94 A101 A108 A115 A122 A129 A136 A143 A150 A157 A164 A171 A178 A185 A192 A199 A206 A213 A220 A227 A234 A241 A248 A255 A262 A269 A276 A283 A290 A297 A304 A311 A318 A325 A332 A339 A346 A353 A360 A367 A374 A381 A388 A395 A402 A409 A429 A436 A443 A450 A457 A463 A470 A477 A484 A491 A498 A505 A512 A519 A526 A533 A540 A547 A554 A561 A568 A575 A582 A589 A596 A603 A610 A617 A624 A631 A644 A651 A658 A665 A672 A679 A686 A693 A700 A707 A714 A721 A728 A735 A742 A749 A756 A763 A770 A777 A784 A791 A798 A805 A812 A819 A826 A833 A840 A847 A854 A861 A868 A875 A882 A889 A896 A903 A910">
    <cfRule type="duplicateValues" dxfId="43" priority="4495"/>
    <cfRule type="duplicateValues" dxfId="42" priority="4494"/>
  </conditionalFormatting>
  <conditionalFormatting sqref="A638 A416 A67 A40 A6 A13 A20 A27 A34 A47 A54 A61 A74 A81 A88 A95 A102 A109 A116 A123 A130 A137 A144 A151 A158 A165 A172 A179 A186 A193 A200 A207 A214 A221 A228 A235 A242 A249 A256 A263 A270 A277 A284 A291 A298 A305 A312 A319 A326 A333 A340 A347 A354 A361 A368 A375 A382 A389 A396 A403 A410 A430 A437 A444 A451 A458 A464 A471 A478 A485 A492 A499 A506 A513 A520 A527 A534 A541 A548 A555 A562 A569 A576 A583 A590 A597 A604 A611 A618 A625 A632 A645 A652 A659 A666 A673 A680 A687 A694 A701 A708 A715 A722 A729 A736 A743 A750 A757 A764 A771 A778 A785 A792 A799 A806 A813 A820 A827 A834 A841 A848 A855 A862 A869 A876 A883 A890 A897 A904 A911">
    <cfRule type="duplicateValues" dxfId="41" priority="4755"/>
    <cfRule type="duplicateValues" dxfId="40" priority="4754"/>
  </conditionalFormatting>
  <conditionalFormatting sqref="A639 A417 A68 A41 A7 A14 A21 A28 A35 A48 A55 A62 A75 A82 A89 A96 A103 A110 A117 A124 A131 A138 A145 A152 A159 A166 A173 A180 A187 A194 A201 A208 A215 A222 A229 A236 A243 A250 A257 A264 A271 A278 A285 A292 A299 A306 A313 A320 A327 A334 A341 A348 A355 A362 A369 A376 A383 A390 A397 A404 A411 A431 A438 A445 A452 A465 A472 A479 A486 A493 A500 A507 A514 A521 A528 A535 A542 A549 A556 A563 A570 A577 A584 A591 A598 A605 A612 A619 A626 A633 A646 A653 A660 A667 A674 A681 A688 A695 A702 A709 A716 A723 A730 A737 A744 A751 A758 A765 A772 A779 A786 A793 A800 A807 A814 A821 A828 A835 A842 A849 A856 A863 A870 A877 A884 A891 A898 A905 A912">
    <cfRule type="duplicateValues" dxfId="39" priority="5014"/>
    <cfRule type="duplicateValues" dxfId="38" priority="5015"/>
  </conditionalFormatting>
  <conditionalFormatting sqref="A640 A418 A69 A42 A8 A15 A22 A29 A49 A56 A63 A76 A83 A90 A97 A104 A111 A118 A125 A132 A139 A146 A153 A160 A167 A174 A181 A188 A195 A202 A209 A216 A223 A230 A237 A244 A251 A258 A265 A272 A279 A286 A293 A300 A307 A314 A321 A328 A335 A342 A349 A356 A363 A370 A377 A384 A391 A398 A405 A412 A432 A439 A446 A453 A459 A466 A473 A480 A487 A494 A501 A508 A515 A522 A529 A536 A543 A550 A557 A564 A571 A578 A585 A592 A599 A606 A613 A620 A627 A634 A647 A654 A661 A668 A675 A682 A689 A696 A703 A710 A717 A724 A731 A738 A745 A752 A759 A766 A773 A780 A787 A794 A801 A808 A815 A822 A829 A836 A843 A850 A857 A864 A871 A878 A885 A892 A899 A906 A913">
    <cfRule type="duplicateValues" dxfId="37" priority="5273"/>
    <cfRule type="duplicateValues" dxfId="36" priority="5272"/>
  </conditionalFormatting>
  <conditionalFormatting sqref="A641 A70 A36 A2 A9 A16 A23 A30 A43 A50 A57 A64 A77 A84 A91 A98 A105 A112 A119 A126 A133 A140 A147 A154 A161 A168 A175 A182 A189 A196 A203 A210 A217 A224 A231 A238 A245 A252 A259 A266 A273 A280 A287 A294 A301 A308 A315 A322 A329 A336 A343 A350 A357 A364 A371 A378 A385 A392 A399 A406 A413 A426 A433 A440 A447 A454 A460 A467 A474 A481 A488 A495 A502 A509 A516 A523 A530 A537 A544 A551 A558 A565 A572 A579 A586 A593 A600 A607 A614 A621 A628 A648 A655 A662 A669 A676 A683 A690 A697 A704 A711 A718 A725 A732 A739 A746 A753 A760 A767 A774 A781 A788 A795 A802 A809 A816 A823 A830 A837 A844 A851 A858 A865 A872 A879 A886 A893 A900 A907 A914">
    <cfRule type="duplicateValues" dxfId="35" priority="5531"/>
    <cfRule type="duplicateValues" dxfId="34" priority="5530"/>
  </conditionalFormatting>
  <conditionalFormatting sqref="A809">
    <cfRule type="duplicateValues" dxfId="33" priority="45"/>
    <cfRule type="duplicateValues" dxfId="32" priority="44"/>
  </conditionalFormatting>
  <conditionalFormatting sqref="A854">
    <cfRule type="duplicateValues" dxfId="31" priority="22"/>
    <cfRule type="duplicateValues" dxfId="30" priority="23"/>
  </conditionalFormatting>
  <conditionalFormatting sqref="A855">
    <cfRule type="duplicateValues" dxfId="29" priority="20"/>
    <cfRule type="duplicateValues" dxfId="28" priority="21"/>
  </conditionalFormatting>
  <conditionalFormatting sqref="A856">
    <cfRule type="duplicateValues" dxfId="27" priority="19"/>
    <cfRule type="duplicateValues" dxfId="26" priority="18"/>
  </conditionalFormatting>
  <conditionalFormatting sqref="A875 A704 A660 A541 A545 A548 A559 A571 A580 A587 A601 A611 A620 A627 A634 A637 A647 A651 A662 A666 A672 A676 A679 A685 A687 A689 A696 A714 A718 A723 A728 A730 A733 A736 A745 A758 A767 A771 A773 A783 A790 A792 A806 A808 A819 A829 A842 A846 A852 A861 A872 A885 A897 A905 A913">
    <cfRule type="duplicateValues" dxfId="25" priority="5901"/>
    <cfRule type="duplicateValues" dxfId="24" priority="5900"/>
  </conditionalFormatting>
  <conditionalFormatting sqref="A876 A705 A654 A533 A535 A538 A546 A551 A557 A564 A574 A581 A602 A608 A610 A622 A628:A629 A638 A642 A645 A648 A652 A656 A669 A677 A681 A692 A699 A711 A724 A729 A737 A742 A748 A751 A761 A784 A786:A788 A794 A820 A830 A833 A836 A840 A853 A855 A859 A862 A866:A867 A880 A893 A898 A901 A908 A914">
    <cfRule type="duplicateValues" dxfId="23" priority="6011"/>
    <cfRule type="duplicateValues" dxfId="22" priority="6010"/>
  </conditionalFormatting>
  <conditionalFormatting sqref="A877 A712 A653 A536 A539 A543 A552 A554 A560 A566 A575 A577 A589 A596:A597 A612 A615 A631 A639 A649 A657 A661 A664 A667 A715 A738 A743 A747 A752 A763 A772 A774 A779 A789 A795 A798 A802 A805 A821 A827 A841 A843 A847 A856 A860 A873 A881 A890 A894 A899 A906 A909 A915">
    <cfRule type="duplicateValues" dxfId="21" priority="6121"/>
    <cfRule type="duplicateValues" dxfId="20" priority="6120"/>
  </conditionalFormatting>
  <conditionalFormatting sqref="A878 A706:A707 A663 A531 A542 A558 A561 A567:A568 A578 A586 A590:A591 A594 A607 A616 A623 A635 A640 A643 A650 A674 A682 A690 A693 A695 A700 A709 A719 A739 A746 A753:A754 A762 A769 A776 A780 A793 A796 A810 A814 A823:A824 A826 A834 A837 A848 A854 A863 A870 A882 A891 A895 A902 A907 A910">
    <cfRule type="duplicateValues" dxfId="19" priority="6225"/>
    <cfRule type="duplicateValues" dxfId="18" priority="6224"/>
  </conditionalFormatting>
  <conditionalFormatting sqref="A879 A703 A655 A528 A532 A537 A573 A583 A598 A604 A606 A614 A617 A621 A626 A633 A644 A646 A665 A668 A671 A678 A684 A691 A726 A732 A734:A735 A744 A757 A760 A764 A770 A778 A782 A785 A791 A799 A807 A811 A813 A815 A817 A822 A832 A839 A845 A850:A851 A858 A865 A869 A884 A896 A900 A904">
    <cfRule type="duplicateValues" dxfId="17" priority="5792"/>
    <cfRule type="duplicateValues" dxfId="16" priority="5793"/>
  </conditionalFormatting>
  <conditionalFormatting sqref="A883 A708 A658:A659 A527 A530 A534 A544 A556 A563 A570 A576 A579 A582 A588 A593 A595 A600 A605 A609 A619 A625 A630 A636 A673 A680 A688 A694 A698 A702 A710 A713 A716 A720 A722 A727 A731 A740 A749:A750 A766 A768 A775 A797 A801 A803 A816 A818 A825 A828 A831 A838 A857 A864 A871 A874 A887 A889 A892 A912">
    <cfRule type="duplicateValues" dxfId="15" priority="6419"/>
    <cfRule type="duplicateValues" dxfId="14" priority="6418"/>
  </conditionalFormatting>
  <conditionalFormatting sqref="A886 A717 A670 A529 A540 A547 A549:A550 A553 A555 A562 A565 A569 A572 A584:A585 A592 A599 A603 A613 A618 A624 A632 A641 A675 A683 A686 A697 A701 A721 A725 A741 A755:A756 A759 A765 A777 A781 A800 A804 A812 A835 A844 A849 A868 A888 A903 A911">
    <cfRule type="duplicateValues" dxfId="13" priority="6329"/>
    <cfRule type="duplicateValues" dxfId="12" priority="6328"/>
  </conditionalFormatting>
  <conditionalFormatting sqref="A902 A907">
    <cfRule type="duplicateValues" dxfId="11" priority="7900"/>
    <cfRule type="duplicateValues" dxfId="10" priority="7901"/>
  </conditionalFormatting>
  <conditionalFormatting sqref="A903 A911">
    <cfRule type="duplicateValues" dxfId="9" priority="7905"/>
    <cfRule type="duplicateValues" dxfId="8" priority="7904"/>
  </conditionalFormatting>
  <conditionalFormatting sqref="A904 A913">
    <cfRule type="duplicateValues" dxfId="7" priority="7918"/>
    <cfRule type="duplicateValues" dxfId="6" priority="7919"/>
  </conditionalFormatting>
  <conditionalFormatting sqref="A905 A908">
    <cfRule type="duplicateValues" dxfId="5" priority="7908"/>
    <cfRule type="duplicateValues" dxfId="4" priority="7909"/>
  </conditionalFormatting>
  <conditionalFormatting sqref="A906 A909 A912">
    <cfRule type="duplicateValues" dxfId="3" priority="7913"/>
    <cfRule type="duplicateValues" dxfId="2" priority="7912"/>
  </conditionalFormatting>
  <conditionalFormatting sqref="A910 A914:A915">
    <cfRule type="duplicateValues" dxfId="1" priority="7922"/>
    <cfRule type="duplicateValues" dxfId="0" priority="792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 التسجيل</vt:lpstr>
      <vt:lpstr>إدخال البيانات</vt:lpstr>
      <vt:lpstr>اختيار المقررات</vt:lpstr>
      <vt:lpstr>الإستمارة</vt:lpstr>
      <vt:lpstr>tra</vt:lpstr>
      <vt:lpstr>ورقة2</vt:lpstr>
      <vt:lpstr>ورقة4</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Hp</cp:lastModifiedBy>
  <cp:revision/>
  <cp:lastPrinted>2024-02-06T10:29:42Z</cp:lastPrinted>
  <dcterms:created xsi:type="dcterms:W3CDTF">2015-06-05T18:17:20Z</dcterms:created>
  <dcterms:modified xsi:type="dcterms:W3CDTF">2025-07-28T07:21:08Z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2023-07-11T07:11:57Z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2670a961-ebdc-426c-b900-f2dfbcbc9378</vt:lpwstr>
  </property>
  <property fmtid="{D5CDD505-2E9C-101B-9397-08002B2CF9AE}" pid="7" name="MSIP_Label_defa4170-0d19-0005-0004-bc88714345d2_ActionId">
    <vt:lpwstr>9526ffa3-0f81-462c-bb6a-ceabc19054e3</vt:lpwstr>
  </property>
  <property fmtid="{D5CDD505-2E9C-101B-9397-08002B2CF9AE}" pid="8" name="MSIP_Label_defa4170-0d19-0005-0004-bc88714345d2_ContentBits">
    <vt:lpwstr>0</vt:lpwstr>
  </property>
</Properties>
</file>